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BJ179" i="2" l="1"/>
  <c r="BJ180" i="2" s="1"/>
  <c r="BH179" i="2"/>
  <c r="BH180" i="2" s="1"/>
  <c r="BJ174" i="2"/>
  <c r="BH174" i="2"/>
  <c r="BI173" i="2"/>
  <c r="BI179" i="2" s="1"/>
  <c r="BI180" i="2" s="1"/>
  <c r="BG173" i="2"/>
  <c r="BG179" i="2" s="1"/>
  <c r="BG180" i="2" s="1"/>
  <c r="BF173" i="2"/>
  <c r="BF179" i="2" s="1"/>
  <c r="BF180" i="2" s="1"/>
  <c r="BE173" i="2"/>
  <c r="BE179" i="2" s="1"/>
  <c r="BE180" i="2" s="1"/>
  <c r="BZ180" i="2" s="1"/>
  <c r="BD173" i="2"/>
  <c r="BD179" i="2" s="1"/>
  <c r="BD180" i="2" s="1"/>
  <c r="BC173" i="2"/>
  <c r="BC179" i="2" s="1"/>
  <c r="BC180" i="2" s="1"/>
  <c r="BB173" i="2"/>
  <c r="BB179" i="2" s="1"/>
  <c r="BB180" i="2" s="1"/>
  <c r="BA173" i="2"/>
  <c r="BA179" i="2" s="1"/>
  <c r="BA180" i="2" s="1"/>
  <c r="AZ173" i="2"/>
  <c r="AZ179" i="2" s="1"/>
  <c r="AZ180" i="2" s="1"/>
  <c r="AY173" i="2"/>
  <c r="AY179" i="2" s="1"/>
  <c r="AY180" i="2" s="1"/>
  <c r="AX173" i="2"/>
  <c r="AX179" i="2" s="1"/>
  <c r="AX180" i="2" s="1"/>
  <c r="AW173" i="2"/>
  <c r="AW179" i="2" s="1"/>
  <c r="AW180" i="2" s="1"/>
  <c r="AV173" i="2"/>
  <c r="AV179" i="2" s="1"/>
  <c r="AV180" i="2" s="1"/>
  <c r="AU173" i="2"/>
  <c r="AU179" i="2" s="1"/>
  <c r="AU180" i="2" s="1"/>
  <c r="AT173" i="2"/>
  <c r="AT179" i="2" s="1"/>
  <c r="AT180" i="2" s="1"/>
  <c r="AS173" i="2"/>
  <c r="AS179" i="2" s="1"/>
  <c r="AS180" i="2" s="1"/>
  <c r="AR173" i="2"/>
  <c r="AR179" i="2" s="1"/>
  <c r="AR180" i="2" s="1"/>
  <c r="AQ173" i="2"/>
  <c r="AQ179" i="2" s="1"/>
  <c r="AQ180" i="2" s="1"/>
  <c r="AP173" i="2"/>
  <c r="AP179" i="2" s="1"/>
  <c r="AP180" i="2" s="1"/>
  <c r="AO173" i="2"/>
  <c r="AO179" i="2" s="1"/>
  <c r="AO180" i="2" s="1"/>
  <c r="AN173" i="2"/>
  <c r="AN179" i="2" s="1"/>
  <c r="AN180" i="2" s="1"/>
  <c r="AM173" i="2"/>
  <c r="AM179" i="2" s="1"/>
  <c r="AM180" i="2" s="1"/>
  <c r="AL173" i="2"/>
  <c r="AL179" i="2" s="1"/>
  <c r="AL180" i="2" s="1"/>
  <c r="AK173" i="2"/>
  <c r="AK179" i="2" s="1"/>
  <c r="AK180" i="2" s="1"/>
  <c r="AJ173" i="2"/>
  <c r="AJ179" i="2" s="1"/>
  <c r="AJ180" i="2" s="1"/>
  <c r="AI173" i="2"/>
  <c r="AI179" i="2" s="1"/>
  <c r="AI180" i="2" s="1"/>
  <c r="AH173" i="2"/>
  <c r="AH179" i="2" s="1"/>
  <c r="AH180" i="2" s="1"/>
  <c r="AG173" i="2"/>
  <c r="AG179" i="2" s="1"/>
  <c r="AG180" i="2" s="1"/>
  <c r="AF173" i="2"/>
  <c r="AF179" i="2" s="1"/>
  <c r="AF180" i="2" s="1"/>
  <c r="AE173" i="2"/>
  <c r="AE179" i="2" s="1"/>
  <c r="AE180" i="2" s="1"/>
  <c r="AD173" i="2"/>
  <c r="AD179" i="2" s="1"/>
  <c r="AD180" i="2" s="1"/>
  <c r="AC173" i="2"/>
  <c r="AC179" i="2" s="1"/>
  <c r="AC180" i="2" s="1"/>
  <c r="AB173" i="2"/>
  <c r="AB179" i="2" s="1"/>
  <c r="AB180" i="2" s="1"/>
  <c r="AA173" i="2"/>
  <c r="AA179" i="2" s="1"/>
  <c r="AA180" i="2" s="1"/>
  <c r="Z173" i="2"/>
  <c r="Z179" i="2" s="1"/>
  <c r="Z180" i="2" s="1"/>
  <c r="Y173" i="2"/>
  <c r="Y179" i="2" s="1"/>
  <c r="Y180" i="2" s="1"/>
  <c r="X173" i="2"/>
  <c r="X179" i="2" s="1"/>
  <c r="X180" i="2" s="1"/>
  <c r="W173" i="2"/>
  <c r="W179" i="2" s="1"/>
  <c r="W180" i="2" s="1"/>
  <c r="V173" i="2"/>
  <c r="V179" i="2" s="1"/>
  <c r="V180" i="2" s="1"/>
  <c r="U173" i="2"/>
  <c r="U179" i="2" s="1"/>
  <c r="U180" i="2" s="1"/>
  <c r="T173" i="2"/>
  <c r="T179" i="2" s="1"/>
  <c r="T180" i="2" s="1"/>
  <c r="S173" i="2"/>
  <c r="S179" i="2" s="1"/>
  <c r="S180" i="2" s="1"/>
  <c r="R173" i="2"/>
  <c r="R179" i="2" s="1"/>
  <c r="R180" i="2" s="1"/>
  <c r="Q173" i="2"/>
  <c r="Q179" i="2" s="1"/>
  <c r="Q180" i="2" s="1"/>
  <c r="P173" i="2"/>
  <c r="P179" i="2" s="1"/>
  <c r="P180" i="2" s="1"/>
  <c r="O173" i="2"/>
  <c r="O179" i="2" s="1"/>
  <c r="O180" i="2" s="1"/>
  <c r="N173" i="2"/>
  <c r="N179" i="2" s="1"/>
  <c r="N180" i="2" s="1"/>
  <c r="M173" i="2"/>
  <c r="M179" i="2" s="1"/>
  <c r="M180" i="2" s="1"/>
  <c r="L173" i="2"/>
  <c r="L179" i="2" s="1"/>
  <c r="L180" i="2" s="1"/>
  <c r="K173" i="2"/>
  <c r="K179" i="2" s="1"/>
  <c r="K180" i="2" s="1"/>
  <c r="J173" i="2"/>
  <c r="J179" i="2" s="1"/>
  <c r="J180" i="2" s="1"/>
  <c r="I173" i="2"/>
  <c r="I179" i="2" s="1"/>
  <c r="I180" i="2" s="1"/>
  <c r="H173" i="2"/>
  <c r="H179" i="2" s="1"/>
  <c r="H180" i="2" s="1"/>
  <c r="G173" i="2"/>
  <c r="G179" i="2" s="1"/>
  <c r="G180" i="2" s="1"/>
  <c r="F173" i="2"/>
  <c r="F179" i="2" s="1"/>
  <c r="F180" i="2" s="1"/>
  <c r="E173" i="2"/>
  <c r="E179" i="2" s="1"/>
  <c r="E180" i="2" s="1"/>
  <c r="D173" i="2"/>
  <c r="D179" i="2" s="1"/>
  <c r="D180" i="2" s="1"/>
  <c r="C173" i="2"/>
  <c r="C179" i="2" s="1"/>
  <c r="C180" i="2" s="1"/>
  <c r="BY180" i="2" s="1"/>
  <c r="CA180" i="2" s="1"/>
  <c r="BJ162" i="2"/>
  <c r="BI162" i="2"/>
  <c r="BH162" i="2"/>
  <c r="BG162" i="2"/>
  <c r="BF162" i="2"/>
  <c r="BE162" i="2"/>
  <c r="BZ162" i="2" s="1"/>
  <c r="BD162" i="2"/>
  <c r="BC162" i="2"/>
  <c r="BB162" i="2"/>
  <c r="BA162" i="2"/>
  <c r="AZ162" i="2"/>
  <c r="AY162" i="2"/>
  <c r="AX162" i="2"/>
  <c r="AW162" i="2"/>
  <c r="AV162" i="2"/>
  <c r="AU162" i="2"/>
  <c r="AT162" i="2"/>
  <c r="AS162" i="2"/>
  <c r="AR162" i="2"/>
  <c r="AQ162" i="2"/>
  <c r="AP162" i="2"/>
  <c r="AO162" i="2"/>
  <c r="AN162" i="2"/>
  <c r="AM162" i="2"/>
  <c r="AL162" i="2"/>
  <c r="AK162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Y162" i="2" s="1"/>
  <c r="CA162" i="2" s="1"/>
  <c r="BX152" i="2"/>
  <c r="BW152" i="2"/>
  <c r="BV152" i="2"/>
  <c r="BU152" i="2"/>
  <c r="BT152" i="2"/>
  <c r="BS152" i="2"/>
  <c r="BR152" i="2"/>
  <c r="BQ152" i="2"/>
  <c r="BP152" i="2"/>
  <c r="BO152" i="2"/>
  <c r="BN152" i="2"/>
  <c r="BM152" i="2"/>
  <c r="BX151" i="2"/>
  <c r="BW151" i="2"/>
  <c r="BV151" i="2"/>
  <c r="BU151" i="2"/>
  <c r="BT151" i="2"/>
  <c r="BS151" i="2"/>
  <c r="BR151" i="2"/>
  <c r="BQ151" i="2"/>
  <c r="BP151" i="2"/>
  <c r="BO151" i="2"/>
  <c r="BN151" i="2"/>
  <c r="BM151" i="2"/>
  <c r="BX149" i="2"/>
  <c r="BW149" i="2"/>
  <c r="BV149" i="2"/>
  <c r="BU149" i="2"/>
  <c r="BT149" i="2"/>
  <c r="BS149" i="2"/>
  <c r="BR149" i="2"/>
  <c r="BQ149" i="2"/>
  <c r="BP149" i="2"/>
  <c r="BO149" i="2"/>
  <c r="BN149" i="2"/>
  <c r="BM149" i="2"/>
  <c r="BX148" i="2"/>
  <c r="BW148" i="2"/>
  <c r="BV148" i="2"/>
  <c r="BU148" i="2"/>
  <c r="BT148" i="2"/>
  <c r="BS148" i="2"/>
  <c r="BR148" i="2"/>
  <c r="BQ148" i="2"/>
  <c r="BP148" i="2"/>
  <c r="BO148" i="2"/>
  <c r="BN148" i="2"/>
  <c r="BM148" i="2"/>
  <c r="BX147" i="2"/>
  <c r="BX150" i="2" s="1"/>
  <c r="BW147" i="2"/>
  <c r="BW150" i="2" s="1"/>
  <c r="BV147" i="2"/>
  <c r="BV150" i="2" s="1"/>
  <c r="BU147" i="2"/>
  <c r="BU150" i="2" s="1"/>
  <c r="BT147" i="2"/>
  <c r="BT150" i="2" s="1"/>
  <c r="BS147" i="2"/>
  <c r="BS150" i="2" s="1"/>
  <c r="BR147" i="2"/>
  <c r="BR150" i="2" s="1"/>
  <c r="BQ147" i="2"/>
  <c r="BQ150" i="2" s="1"/>
  <c r="BP147" i="2"/>
  <c r="BP150" i="2" s="1"/>
  <c r="BO147" i="2"/>
  <c r="BO150" i="2" s="1"/>
  <c r="BN147" i="2"/>
  <c r="BN150" i="2" s="1"/>
  <c r="BM147" i="2"/>
  <c r="BM150" i="2" s="1"/>
  <c r="BX135" i="2"/>
  <c r="BW135" i="2"/>
  <c r="BV135" i="2"/>
  <c r="BU135" i="2"/>
  <c r="BT135" i="2"/>
  <c r="BS135" i="2"/>
  <c r="BR135" i="2"/>
  <c r="BQ135" i="2"/>
  <c r="BP135" i="2"/>
  <c r="BO135" i="2"/>
  <c r="BN135" i="2"/>
  <c r="BM135" i="2"/>
  <c r="BL135" i="2"/>
  <c r="BK135" i="2"/>
  <c r="BL131" i="2"/>
  <c r="BK131" i="2"/>
  <c r="BZ129" i="2"/>
  <c r="BY129" i="2"/>
  <c r="BZ128" i="2"/>
  <c r="BY128" i="2"/>
  <c r="BZ127" i="2"/>
  <c r="BY127" i="2"/>
  <c r="BZ126" i="2"/>
  <c r="BY126" i="2"/>
  <c r="BX126" i="2"/>
  <c r="BW126" i="2"/>
  <c r="BV126" i="2"/>
  <c r="BU126" i="2"/>
  <c r="BT126" i="2"/>
  <c r="BS126" i="2"/>
  <c r="BR126" i="2"/>
  <c r="BQ126" i="2"/>
  <c r="BP126" i="2"/>
  <c r="BO126" i="2"/>
  <c r="BN126" i="2"/>
  <c r="BM126" i="2"/>
  <c r="BL126" i="2"/>
  <c r="BK126" i="2"/>
  <c r="BZ125" i="2"/>
  <c r="BY125" i="2"/>
  <c r="CA125" i="2" s="1"/>
  <c r="BZ124" i="2"/>
  <c r="BY124" i="2"/>
  <c r="BZ123" i="2"/>
  <c r="BY123" i="2"/>
  <c r="BZ122" i="2"/>
  <c r="BY122" i="2"/>
  <c r="BZ121" i="2"/>
  <c r="BY121" i="2"/>
  <c r="BZ119" i="2"/>
  <c r="BY119" i="2"/>
  <c r="BZ118" i="2"/>
  <c r="BY118" i="2"/>
  <c r="BZ117" i="2"/>
  <c r="BY117" i="2"/>
  <c r="BZ116" i="2"/>
  <c r="BY116" i="2"/>
  <c r="BZ115" i="2"/>
  <c r="BY115" i="2"/>
  <c r="BZ114" i="2"/>
  <c r="BY114" i="2"/>
  <c r="BZ113" i="2"/>
  <c r="BY113" i="2"/>
  <c r="BX113" i="2"/>
  <c r="BW113" i="2"/>
  <c r="BV113" i="2"/>
  <c r="BU113" i="2"/>
  <c r="BT113" i="2"/>
  <c r="BS113" i="2"/>
  <c r="BR113" i="2"/>
  <c r="BQ113" i="2"/>
  <c r="BP113" i="2"/>
  <c r="BO113" i="2"/>
  <c r="BN113" i="2"/>
  <c r="BM113" i="2"/>
  <c r="BL113" i="2"/>
  <c r="BK113" i="2"/>
  <c r="BZ112" i="2"/>
  <c r="BY112" i="2"/>
  <c r="BZ111" i="2"/>
  <c r="BY111" i="2"/>
  <c r="BZ110" i="2"/>
  <c r="BY110" i="2"/>
  <c r="BX110" i="2"/>
  <c r="BW110" i="2"/>
  <c r="BV110" i="2"/>
  <c r="BU110" i="2"/>
  <c r="BT110" i="2"/>
  <c r="BS110" i="2"/>
  <c r="BR110" i="2"/>
  <c r="BQ110" i="2"/>
  <c r="BP110" i="2"/>
  <c r="BO110" i="2"/>
  <c r="BN110" i="2"/>
  <c r="BM110" i="2"/>
  <c r="BL110" i="2"/>
  <c r="BK110" i="2"/>
  <c r="BZ109" i="2"/>
  <c r="BY109" i="2"/>
  <c r="BX109" i="2"/>
  <c r="BW109" i="2"/>
  <c r="BV109" i="2"/>
  <c r="BU109" i="2"/>
  <c r="BT109" i="2"/>
  <c r="BS109" i="2"/>
  <c r="BR109" i="2"/>
  <c r="BQ109" i="2"/>
  <c r="BP109" i="2"/>
  <c r="BO109" i="2"/>
  <c r="BN109" i="2"/>
  <c r="BM109" i="2"/>
  <c r="BL109" i="2"/>
  <c r="BK109" i="2"/>
  <c r="BZ108" i="2"/>
  <c r="BY108" i="2"/>
  <c r="BZ107" i="2"/>
  <c r="BY107" i="2"/>
  <c r="BZ106" i="2"/>
  <c r="BY106" i="2"/>
  <c r="BX106" i="2"/>
  <c r="BW106" i="2"/>
  <c r="BV106" i="2"/>
  <c r="BU106" i="2"/>
  <c r="BT106" i="2"/>
  <c r="BS106" i="2"/>
  <c r="BR106" i="2"/>
  <c r="BQ106" i="2"/>
  <c r="BP106" i="2"/>
  <c r="BO106" i="2"/>
  <c r="BN106" i="2"/>
  <c r="BM106" i="2"/>
  <c r="BL106" i="2"/>
  <c r="BK106" i="2"/>
  <c r="BZ105" i="2"/>
  <c r="BY105" i="2"/>
  <c r="BX105" i="2"/>
  <c r="BW105" i="2"/>
  <c r="BV105" i="2"/>
  <c r="BU105" i="2"/>
  <c r="BT105" i="2"/>
  <c r="BS105" i="2"/>
  <c r="BR105" i="2"/>
  <c r="BQ105" i="2"/>
  <c r="BP105" i="2"/>
  <c r="BO105" i="2"/>
  <c r="BN105" i="2"/>
  <c r="BM105" i="2"/>
  <c r="BL105" i="2"/>
  <c r="BK105" i="2"/>
  <c r="BZ104" i="2"/>
  <c r="BY104" i="2"/>
  <c r="BX104" i="2"/>
  <c r="BW104" i="2"/>
  <c r="BV104" i="2"/>
  <c r="BU104" i="2"/>
  <c r="BT104" i="2"/>
  <c r="BS104" i="2"/>
  <c r="BR104" i="2"/>
  <c r="BQ104" i="2"/>
  <c r="BP104" i="2"/>
  <c r="BO104" i="2"/>
  <c r="BN104" i="2"/>
  <c r="BM104" i="2"/>
  <c r="BL104" i="2"/>
  <c r="BK104" i="2"/>
  <c r="BZ103" i="2"/>
  <c r="BY103" i="2"/>
  <c r="BZ102" i="2"/>
  <c r="BY102" i="2"/>
  <c r="BZ101" i="2"/>
  <c r="BY101" i="2"/>
  <c r="CA101" i="2" s="1"/>
  <c r="BZ100" i="2"/>
  <c r="BY100" i="2"/>
  <c r="CA100" i="2" s="1"/>
  <c r="BZ99" i="2"/>
  <c r="BY99" i="2"/>
  <c r="CA99" i="2" s="1"/>
  <c r="BZ98" i="2"/>
  <c r="BY98" i="2"/>
  <c r="CA98" i="2" s="1"/>
  <c r="BZ97" i="2"/>
  <c r="BZ138" i="2" s="1"/>
  <c r="BZ144" i="2" s="1"/>
  <c r="BZ164" i="2" s="1"/>
  <c r="BY97" i="2"/>
  <c r="BY138" i="2" s="1"/>
  <c r="BY144" i="2" s="1"/>
  <c r="BY164" i="2" s="1"/>
  <c r="BX97" i="2"/>
  <c r="BX138" i="2" s="1"/>
  <c r="BX144" i="2" s="1"/>
  <c r="BW97" i="2"/>
  <c r="BW138" i="2" s="1"/>
  <c r="BW144" i="2" s="1"/>
  <c r="BV97" i="2"/>
  <c r="BV138" i="2" s="1"/>
  <c r="BV144" i="2" s="1"/>
  <c r="BU97" i="2"/>
  <c r="BU138" i="2" s="1"/>
  <c r="BU144" i="2" s="1"/>
  <c r="BT97" i="2"/>
  <c r="BT138" i="2" s="1"/>
  <c r="BT144" i="2" s="1"/>
  <c r="BS97" i="2"/>
  <c r="BS138" i="2" s="1"/>
  <c r="BS144" i="2" s="1"/>
  <c r="BR97" i="2"/>
  <c r="BR138" i="2" s="1"/>
  <c r="BR144" i="2" s="1"/>
  <c r="BQ97" i="2"/>
  <c r="BQ138" i="2" s="1"/>
  <c r="BQ144" i="2" s="1"/>
  <c r="BP97" i="2"/>
  <c r="BP138" i="2" s="1"/>
  <c r="BP144" i="2" s="1"/>
  <c r="BO97" i="2"/>
  <c r="BO138" i="2" s="1"/>
  <c r="BO144" i="2" s="1"/>
  <c r="BN97" i="2"/>
  <c r="BN138" i="2" s="1"/>
  <c r="BN144" i="2" s="1"/>
  <c r="BM97" i="2"/>
  <c r="BM138" i="2" s="1"/>
  <c r="BM144" i="2" s="1"/>
  <c r="BL97" i="2"/>
  <c r="BL138" i="2" s="1"/>
  <c r="BL144" i="2" s="1"/>
  <c r="BK97" i="2"/>
  <c r="BK138" i="2" s="1"/>
  <c r="BK144" i="2" s="1"/>
  <c r="BZ96" i="2"/>
  <c r="BY96" i="2"/>
  <c r="CA96" i="2" s="1"/>
  <c r="BZ95" i="2"/>
  <c r="BY95" i="2"/>
  <c r="CA95" i="2" s="1"/>
  <c r="BZ94" i="2"/>
  <c r="BY94" i="2"/>
  <c r="CA94" i="2" s="1"/>
  <c r="BZ93" i="2"/>
  <c r="BY93" i="2"/>
  <c r="CA93" i="2" s="1"/>
  <c r="BZ92" i="2"/>
  <c r="BY92" i="2"/>
  <c r="CA92" i="2" s="1"/>
  <c r="BZ91" i="2"/>
  <c r="BY91" i="2"/>
  <c r="CA91" i="2" s="1"/>
  <c r="BZ90" i="2"/>
  <c r="BY90" i="2"/>
  <c r="CA90" i="2" s="1"/>
  <c r="BZ89" i="2"/>
  <c r="BY89" i="2"/>
  <c r="CA89" i="2" s="1"/>
  <c r="BZ88" i="2"/>
  <c r="BY88" i="2"/>
  <c r="CA88" i="2" s="1"/>
  <c r="BZ87" i="2"/>
  <c r="BY87" i="2"/>
  <c r="CA87" i="2" s="1"/>
  <c r="BZ86" i="2"/>
  <c r="BY86" i="2"/>
  <c r="CA86" i="2" s="1"/>
  <c r="BZ85" i="2"/>
  <c r="BY85" i="2"/>
  <c r="CA85" i="2" s="1"/>
  <c r="BZ84" i="2"/>
  <c r="BY84" i="2"/>
  <c r="CA84" i="2" s="1"/>
  <c r="BZ83" i="2"/>
  <c r="BY83" i="2"/>
  <c r="CA83" i="2" s="1"/>
  <c r="BZ82" i="2"/>
  <c r="BY82" i="2"/>
  <c r="CA82" i="2" s="1"/>
  <c r="BZ81" i="2"/>
  <c r="BY81" i="2"/>
  <c r="BX81" i="2"/>
  <c r="BW81" i="2"/>
  <c r="BV81" i="2"/>
  <c r="BU81" i="2"/>
  <c r="BT81" i="2"/>
  <c r="BS81" i="2"/>
  <c r="BR81" i="2"/>
  <c r="BQ81" i="2"/>
  <c r="BP81" i="2"/>
  <c r="BO81" i="2"/>
  <c r="BN81" i="2"/>
  <c r="BM81" i="2"/>
  <c r="BL81" i="2"/>
  <c r="BK81" i="2"/>
  <c r="BZ80" i="2"/>
  <c r="BY80" i="2"/>
  <c r="CA80" i="2" s="1"/>
  <c r="BZ79" i="2"/>
  <c r="BY79" i="2"/>
  <c r="CA79" i="2" s="1"/>
  <c r="BZ78" i="2"/>
  <c r="BY78" i="2"/>
  <c r="CA78" i="2" s="1"/>
  <c r="BZ77" i="2"/>
  <c r="BY77" i="2"/>
  <c r="CA77" i="2" s="1"/>
  <c r="BZ76" i="2"/>
  <c r="BY76" i="2"/>
  <c r="CA76" i="2" s="1"/>
  <c r="BZ75" i="2"/>
  <c r="BY75" i="2"/>
  <c r="CA75" i="2" s="1"/>
  <c r="BZ74" i="2"/>
  <c r="BY74" i="2"/>
  <c r="CA74" i="2" s="1"/>
  <c r="BZ73" i="2"/>
  <c r="BY73" i="2"/>
  <c r="CA73" i="2" s="1"/>
  <c r="BZ72" i="2"/>
  <c r="BY72" i="2"/>
  <c r="CA72" i="2" s="1"/>
  <c r="BZ71" i="2"/>
  <c r="BY71" i="2"/>
  <c r="CA71" i="2" s="1"/>
  <c r="BZ70" i="2"/>
  <c r="BY70" i="2"/>
  <c r="CA70" i="2" s="1"/>
  <c r="BZ69" i="2"/>
  <c r="BY69" i="2"/>
  <c r="CA69" i="2" s="1"/>
  <c r="BZ68" i="2"/>
  <c r="BY68" i="2"/>
  <c r="CA68" i="2" s="1"/>
  <c r="BZ67" i="2"/>
  <c r="BY67" i="2"/>
  <c r="CA67" i="2" s="1"/>
  <c r="BZ66" i="2"/>
  <c r="BY66" i="2"/>
  <c r="CA66" i="2" s="1"/>
  <c r="BZ65" i="2"/>
  <c r="BY65" i="2"/>
  <c r="CA65" i="2" s="1"/>
  <c r="BZ64" i="2"/>
  <c r="BY64" i="2"/>
  <c r="CA64" i="2" s="1"/>
  <c r="BZ63" i="2"/>
  <c r="BY63" i="2"/>
  <c r="CA63" i="2" s="1"/>
  <c r="BZ62" i="2"/>
  <c r="BY62" i="2"/>
  <c r="CA62" i="2" s="1"/>
  <c r="BZ61" i="2"/>
  <c r="BY61" i="2"/>
  <c r="CA61" i="2" s="1"/>
  <c r="BZ60" i="2"/>
  <c r="BY60" i="2"/>
  <c r="CA60" i="2" s="1"/>
  <c r="BZ59" i="2"/>
  <c r="BY59" i="2"/>
  <c r="CA59" i="2" s="1"/>
  <c r="BZ58" i="2"/>
  <c r="BY58" i="2"/>
  <c r="CA58" i="2" s="1"/>
  <c r="BZ57" i="2"/>
  <c r="BY57" i="2"/>
  <c r="CA57" i="2" s="1"/>
  <c r="BZ56" i="2"/>
  <c r="BY56" i="2"/>
  <c r="CA56" i="2" s="1"/>
  <c r="BZ55" i="2"/>
  <c r="BY55" i="2"/>
  <c r="CA55" i="2" s="1"/>
  <c r="BZ54" i="2"/>
  <c r="BY54" i="2"/>
  <c r="CA54" i="2" s="1"/>
  <c r="BZ53" i="2"/>
  <c r="BY53" i="2"/>
  <c r="BX53" i="2"/>
  <c r="BW53" i="2"/>
  <c r="BV53" i="2"/>
  <c r="BU53" i="2"/>
  <c r="BT53" i="2"/>
  <c r="BS53" i="2"/>
  <c r="BR53" i="2"/>
  <c r="BQ53" i="2"/>
  <c r="BP53" i="2"/>
  <c r="BO53" i="2"/>
  <c r="BN53" i="2"/>
  <c r="BM53" i="2"/>
  <c r="BL53" i="2"/>
  <c r="BK53" i="2"/>
  <c r="BZ52" i="2"/>
  <c r="BY52" i="2"/>
  <c r="CA52" i="2" s="1"/>
  <c r="BZ51" i="2"/>
  <c r="BY51" i="2"/>
  <c r="BX51" i="2"/>
  <c r="BW51" i="2"/>
  <c r="BV51" i="2"/>
  <c r="BU51" i="2"/>
  <c r="BT51" i="2"/>
  <c r="BS51" i="2"/>
  <c r="BR51" i="2"/>
  <c r="BQ51" i="2"/>
  <c r="BP51" i="2"/>
  <c r="BO51" i="2"/>
  <c r="BN51" i="2"/>
  <c r="BM51" i="2"/>
  <c r="BL51" i="2"/>
  <c r="BK51" i="2"/>
  <c r="BZ50" i="2"/>
  <c r="BY50" i="2"/>
  <c r="BX50" i="2"/>
  <c r="BW50" i="2"/>
  <c r="BV50" i="2"/>
  <c r="BU50" i="2"/>
  <c r="BT50" i="2"/>
  <c r="BS50" i="2"/>
  <c r="BR50" i="2"/>
  <c r="BQ50" i="2"/>
  <c r="BP50" i="2"/>
  <c r="BO50" i="2"/>
  <c r="BN50" i="2"/>
  <c r="BM50" i="2"/>
  <c r="BL50" i="2"/>
  <c r="BK50" i="2"/>
  <c r="BZ49" i="2"/>
  <c r="BY49" i="2"/>
  <c r="CA49" i="2" s="1"/>
  <c r="BZ48" i="2"/>
  <c r="BY48" i="2"/>
  <c r="CA48" i="2" s="1"/>
  <c r="BZ47" i="2"/>
  <c r="BY47" i="2"/>
  <c r="CA47" i="2" s="1"/>
  <c r="BZ46" i="2"/>
  <c r="BY46" i="2"/>
  <c r="CA46" i="2" s="1"/>
  <c r="BZ45" i="2"/>
  <c r="BY45" i="2"/>
  <c r="CA45" i="2" s="1"/>
  <c r="BZ44" i="2"/>
  <c r="BY44" i="2"/>
  <c r="BX44" i="2"/>
  <c r="BW44" i="2"/>
  <c r="BV44" i="2"/>
  <c r="BU44" i="2"/>
  <c r="BT44" i="2"/>
  <c r="BS44" i="2"/>
  <c r="BR44" i="2"/>
  <c r="BQ44" i="2"/>
  <c r="BP44" i="2"/>
  <c r="BO44" i="2"/>
  <c r="BN44" i="2"/>
  <c r="BM44" i="2"/>
  <c r="BL44" i="2"/>
  <c r="BK44" i="2"/>
  <c r="BZ43" i="2"/>
  <c r="BY43" i="2"/>
  <c r="CA43" i="2" s="1"/>
  <c r="BZ42" i="2"/>
  <c r="BY42" i="2"/>
  <c r="CA42" i="2" s="1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Z40" i="2"/>
  <c r="BY40" i="2"/>
  <c r="CA40" i="2" s="1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Z38" i="2"/>
  <c r="BY38" i="2"/>
  <c r="BX38" i="2"/>
  <c r="BW38" i="2"/>
  <c r="BV38" i="2"/>
  <c r="BU38" i="2"/>
  <c r="BT38" i="2"/>
  <c r="BS38" i="2"/>
  <c r="BR38" i="2"/>
  <c r="BQ38" i="2"/>
  <c r="BP38" i="2"/>
  <c r="BO38" i="2"/>
  <c r="BN38" i="2"/>
  <c r="BM38" i="2"/>
  <c r="BL38" i="2"/>
  <c r="BK38" i="2"/>
  <c r="BZ37" i="2"/>
  <c r="BY37" i="2"/>
  <c r="CA37" i="2" s="1"/>
  <c r="BZ36" i="2"/>
  <c r="BY36" i="2"/>
  <c r="CA36" i="2" s="1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Z34" i="2"/>
  <c r="BY34" i="2"/>
  <c r="CA34" i="2" s="1"/>
  <c r="BZ33" i="2"/>
  <c r="BY33" i="2"/>
  <c r="CA33" i="2" s="1"/>
  <c r="BZ32" i="2"/>
  <c r="BY32" i="2"/>
  <c r="CA32" i="2" s="1"/>
  <c r="BZ31" i="2"/>
  <c r="BY31" i="2"/>
  <c r="BX31" i="2"/>
  <c r="BX136" i="2" s="1"/>
  <c r="BX142" i="2" s="1"/>
  <c r="BW31" i="2"/>
  <c r="BW136" i="2" s="1"/>
  <c r="BW142" i="2" s="1"/>
  <c r="BV31" i="2"/>
  <c r="BV136" i="2" s="1"/>
  <c r="BV142" i="2" s="1"/>
  <c r="BU31" i="2"/>
  <c r="BU136" i="2" s="1"/>
  <c r="BU142" i="2" s="1"/>
  <c r="BT31" i="2"/>
  <c r="BT136" i="2" s="1"/>
  <c r="BT142" i="2" s="1"/>
  <c r="BS31" i="2"/>
  <c r="BS136" i="2" s="1"/>
  <c r="BS142" i="2" s="1"/>
  <c r="BR31" i="2"/>
  <c r="BR136" i="2" s="1"/>
  <c r="BR142" i="2" s="1"/>
  <c r="BQ31" i="2"/>
  <c r="BQ136" i="2" s="1"/>
  <c r="BQ142" i="2" s="1"/>
  <c r="BP31" i="2"/>
  <c r="BP136" i="2" s="1"/>
  <c r="BP142" i="2" s="1"/>
  <c r="BO31" i="2"/>
  <c r="BO136" i="2" s="1"/>
  <c r="BO142" i="2" s="1"/>
  <c r="BN31" i="2"/>
  <c r="BN136" i="2" s="1"/>
  <c r="BN142" i="2" s="1"/>
  <c r="BM31" i="2"/>
  <c r="BM136" i="2" s="1"/>
  <c r="BM142" i="2" s="1"/>
  <c r="BL31" i="2"/>
  <c r="BL136" i="2" s="1"/>
  <c r="BL142" i="2" s="1"/>
  <c r="BK31" i="2"/>
  <c r="BK136" i="2" s="1"/>
  <c r="BK142" i="2" s="1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Z29" i="2"/>
  <c r="BY29" i="2"/>
  <c r="BZ28" i="2"/>
  <c r="BY28" i="2"/>
  <c r="CA28" i="2" s="1"/>
  <c r="BZ27" i="2"/>
  <c r="BY27" i="2"/>
  <c r="CA27" i="2" s="1"/>
  <c r="BZ26" i="2"/>
  <c r="BY26" i="2"/>
  <c r="BX26" i="2"/>
  <c r="BW26" i="2"/>
  <c r="BV26" i="2"/>
  <c r="BU26" i="2"/>
  <c r="BT26" i="2"/>
  <c r="BS26" i="2"/>
  <c r="BR26" i="2"/>
  <c r="BQ26" i="2"/>
  <c r="BP26" i="2"/>
  <c r="BO26" i="2"/>
  <c r="BN26" i="2"/>
  <c r="BM26" i="2"/>
  <c r="BL26" i="2"/>
  <c r="BK26" i="2"/>
  <c r="BZ25" i="2"/>
  <c r="BY25" i="2"/>
  <c r="CA25" i="2" s="1"/>
  <c r="BZ24" i="2"/>
  <c r="BY24" i="2"/>
  <c r="CA24" i="2" s="1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Z21" i="2"/>
  <c r="BY21" i="2"/>
  <c r="CA21" i="2" s="1"/>
  <c r="BZ20" i="2"/>
  <c r="BY20" i="2"/>
  <c r="CA20" i="2" s="1"/>
  <c r="BZ19" i="2"/>
  <c r="BY19" i="2"/>
  <c r="BX19" i="2"/>
  <c r="BW19" i="2"/>
  <c r="BV19" i="2"/>
  <c r="BU19" i="2"/>
  <c r="BT19" i="2"/>
  <c r="BS19" i="2"/>
  <c r="BR19" i="2"/>
  <c r="BQ19" i="2"/>
  <c r="BP19" i="2"/>
  <c r="BO19" i="2"/>
  <c r="BN19" i="2"/>
  <c r="BM19" i="2"/>
  <c r="BL19" i="2"/>
  <c r="BK19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Z17" i="2"/>
  <c r="BY17" i="2"/>
  <c r="CA17" i="2" s="1"/>
  <c r="BZ16" i="2"/>
  <c r="BZ135" i="2" s="1"/>
  <c r="BY16" i="2"/>
  <c r="BY135" i="2" s="1"/>
  <c r="BZ15" i="2"/>
  <c r="BY15" i="2"/>
  <c r="BX15" i="2"/>
  <c r="BW15" i="2"/>
  <c r="BV15" i="2"/>
  <c r="BU15" i="2"/>
  <c r="BT15" i="2"/>
  <c r="BS15" i="2"/>
  <c r="BR15" i="2"/>
  <c r="BQ15" i="2"/>
  <c r="BP15" i="2"/>
  <c r="BO15" i="2"/>
  <c r="BN15" i="2"/>
  <c r="BM15" i="2"/>
  <c r="BL15" i="2"/>
  <c r="BK15" i="2"/>
  <c r="BZ14" i="2"/>
  <c r="BY14" i="2"/>
  <c r="BX14" i="2"/>
  <c r="BW14" i="2"/>
  <c r="BV14" i="2"/>
  <c r="BU14" i="2"/>
  <c r="BT14" i="2"/>
  <c r="BS14" i="2"/>
  <c r="BR14" i="2"/>
  <c r="BQ14" i="2"/>
  <c r="BP14" i="2"/>
  <c r="BO14" i="2"/>
  <c r="BN14" i="2"/>
  <c r="BM14" i="2"/>
  <c r="BL14" i="2"/>
  <c r="BK14" i="2"/>
  <c r="BZ13" i="2"/>
  <c r="BZ120" i="2" s="1"/>
  <c r="BY13" i="2"/>
  <c r="BY120" i="2" s="1"/>
  <c r="BX13" i="2"/>
  <c r="BX120" i="2" s="1"/>
  <c r="BW13" i="2"/>
  <c r="BW120" i="2" s="1"/>
  <c r="BV13" i="2"/>
  <c r="BV120" i="2" s="1"/>
  <c r="BU13" i="2"/>
  <c r="BU120" i="2" s="1"/>
  <c r="BT13" i="2"/>
  <c r="BT120" i="2" s="1"/>
  <c r="BS13" i="2"/>
  <c r="BS120" i="2" s="1"/>
  <c r="BR13" i="2"/>
  <c r="BR120" i="2" s="1"/>
  <c r="BQ13" i="2"/>
  <c r="BQ120" i="2" s="1"/>
  <c r="BP13" i="2"/>
  <c r="BP120" i="2" s="1"/>
  <c r="BO13" i="2"/>
  <c r="BO120" i="2" s="1"/>
  <c r="BN13" i="2"/>
  <c r="BN120" i="2" s="1"/>
  <c r="BM13" i="2"/>
  <c r="BM120" i="2" s="1"/>
  <c r="BL13" i="2"/>
  <c r="BL120" i="2" s="1"/>
  <c r="BK13" i="2"/>
  <c r="BK120" i="2" s="1"/>
  <c r="Q78" i="1"/>
  <c r="U77" i="1"/>
  <c r="T77" i="1"/>
  <c r="S77" i="1"/>
  <c r="R77" i="1"/>
  <c r="Q77" i="1"/>
  <c r="O77" i="1"/>
  <c r="N77" i="1"/>
  <c r="M77" i="1"/>
  <c r="L77" i="1"/>
  <c r="I76" i="1"/>
  <c r="I75" i="1"/>
  <c r="F15" i="1" a="1"/>
  <c r="D15" i="1" a="1"/>
  <c r="D73" i="1" s="1"/>
  <c r="B8" i="1"/>
  <c r="CA23" i="2" l="1"/>
  <c r="CA26" i="2"/>
  <c r="CA31" i="2"/>
  <c r="CA35" i="2"/>
  <c r="CA19" i="2"/>
  <c r="BZ136" i="2"/>
  <c r="BZ137" i="2" s="1"/>
  <c r="BZ139" i="2" s="1"/>
  <c r="CA41" i="2"/>
  <c r="CA44" i="2"/>
  <c r="CA51" i="2"/>
  <c r="CA53" i="2"/>
  <c r="CA16" i="2"/>
  <c r="BY136" i="2"/>
  <c r="CA29" i="2"/>
  <c r="CA81" i="2"/>
  <c r="BZ181" i="2"/>
  <c r="BZ182" i="2" s="1"/>
  <c r="BZ170" i="2"/>
  <c r="CA102" i="2"/>
  <c r="BY181" i="2"/>
  <c r="BY170" i="2"/>
  <c r="CA170" i="2" s="1"/>
  <c r="CA164" i="2"/>
  <c r="CA103" i="2"/>
  <c r="CA107" i="2"/>
  <c r="CA108" i="2"/>
  <c r="CA111" i="2"/>
  <c r="CA112" i="2"/>
  <c r="CA114" i="2"/>
  <c r="CA115" i="2"/>
  <c r="CA116" i="2"/>
  <c r="CA117" i="2"/>
  <c r="CA118" i="2"/>
  <c r="CA119" i="2"/>
  <c r="CA121" i="2"/>
  <c r="CA122" i="2"/>
  <c r="CA124" i="2"/>
  <c r="BK132" i="2"/>
  <c r="BM132" i="2"/>
  <c r="BO132" i="2"/>
  <c r="BQ132" i="2"/>
  <c r="BS132" i="2"/>
  <c r="BU132" i="2"/>
  <c r="BW132" i="2"/>
  <c r="BY132" i="2"/>
  <c r="BY166" i="2" s="1"/>
  <c r="CA123" i="2"/>
  <c r="BL132" i="2"/>
  <c r="BN132" i="2"/>
  <c r="BP132" i="2"/>
  <c r="BR132" i="2"/>
  <c r="BT132" i="2"/>
  <c r="BV132" i="2"/>
  <c r="BX132" i="2"/>
  <c r="BZ151" i="2"/>
  <c r="AL125" i="2"/>
  <c r="AP125" i="2"/>
  <c r="AT125" i="2"/>
  <c r="AX125" i="2"/>
  <c r="BB125" i="2"/>
  <c r="F127" i="2"/>
  <c r="J127" i="2"/>
  <c r="N127" i="2"/>
  <c r="R127" i="2"/>
  <c r="V127" i="2"/>
  <c r="Z127" i="2"/>
  <c r="AD127" i="2"/>
  <c r="AH127" i="2"/>
  <c r="AL127" i="2"/>
  <c r="AP127" i="2"/>
  <c r="AT127" i="2"/>
  <c r="AX127" i="2"/>
  <c r="BB127" i="2"/>
  <c r="AX128" i="2"/>
  <c r="AX148" i="2" s="1"/>
  <c r="BB128" i="2"/>
  <c r="BB148" i="2" s="1"/>
  <c r="AX129" i="2"/>
  <c r="AX149" i="2" s="1"/>
  <c r="BB129" i="2"/>
  <c r="BB149" i="2" s="1"/>
  <c r="BL152" i="2"/>
  <c r="BL151" i="2"/>
  <c r="BL149" i="2"/>
  <c r="BL147" i="2"/>
  <c r="BL148" i="2"/>
  <c r="BZ131" i="2"/>
  <c r="BL141" i="2"/>
  <c r="BL143" i="2" s="1"/>
  <c r="BL137" i="2"/>
  <c r="BL139" i="2" s="1"/>
  <c r="BN141" i="2"/>
  <c r="BN143" i="2" s="1"/>
  <c r="BN153" i="2" s="1"/>
  <c r="BN137" i="2"/>
  <c r="BN139" i="2" s="1"/>
  <c r="BP141" i="2"/>
  <c r="BP143" i="2" s="1"/>
  <c r="BP153" i="2" s="1"/>
  <c r="BP137" i="2"/>
  <c r="BP139" i="2" s="1"/>
  <c r="BR141" i="2"/>
  <c r="BR143" i="2" s="1"/>
  <c r="BR153" i="2" s="1"/>
  <c r="BR137" i="2"/>
  <c r="BR139" i="2" s="1"/>
  <c r="BT141" i="2"/>
  <c r="BT143" i="2" s="1"/>
  <c r="BT153" i="2" s="1"/>
  <c r="BT137" i="2"/>
  <c r="BT139" i="2" s="1"/>
  <c r="BV141" i="2"/>
  <c r="BV143" i="2" s="1"/>
  <c r="BV153" i="2" s="1"/>
  <c r="BV137" i="2"/>
  <c r="BV139" i="2" s="1"/>
  <c r="BX141" i="2"/>
  <c r="BX143" i="2" s="1"/>
  <c r="BX153" i="2" s="1"/>
  <c r="BX137" i="2"/>
  <c r="BX139" i="2" s="1"/>
  <c r="CA126" i="2"/>
  <c r="BY147" i="2"/>
  <c r="CA127" i="2"/>
  <c r="BY148" i="2"/>
  <c r="CA128" i="2"/>
  <c r="BY149" i="2"/>
  <c r="CA129" i="2"/>
  <c r="BK151" i="2"/>
  <c r="BK149" i="2"/>
  <c r="BK152" i="2"/>
  <c r="BK148" i="2"/>
  <c r="BK147" i="2"/>
  <c r="BK150" i="2" s="1"/>
  <c r="BY131" i="2"/>
  <c r="BZ132" i="2"/>
  <c r="BZ166" i="2" s="1"/>
  <c r="BZ167" i="2" s="1"/>
  <c r="BK137" i="2"/>
  <c r="BK139" i="2" s="1"/>
  <c r="BK141" i="2"/>
  <c r="BK143" i="2" s="1"/>
  <c r="BK153" i="2" s="1"/>
  <c r="BM137" i="2"/>
  <c r="BM139" i="2" s="1"/>
  <c r="BM141" i="2"/>
  <c r="BM143" i="2" s="1"/>
  <c r="BM153" i="2" s="1"/>
  <c r="BO137" i="2"/>
  <c r="BO139" i="2" s="1"/>
  <c r="BO141" i="2"/>
  <c r="BO143" i="2" s="1"/>
  <c r="BO153" i="2" s="1"/>
  <c r="BQ137" i="2"/>
  <c r="BQ139" i="2" s="1"/>
  <c r="BQ141" i="2"/>
  <c r="BQ143" i="2" s="1"/>
  <c r="BQ153" i="2" s="1"/>
  <c r="BS137" i="2"/>
  <c r="BS139" i="2" s="1"/>
  <c r="BS141" i="2"/>
  <c r="BS143" i="2" s="1"/>
  <c r="BS153" i="2" s="1"/>
  <c r="BU137" i="2"/>
  <c r="BU139" i="2" s="1"/>
  <c r="BU141" i="2"/>
  <c r="BU143" i="2" s="1"/>
  <c r="BU153" i="2" s="1"/>
  <c r="BW137" i="2"/>
  <c r="BW139" i="2" s="1"/>
  <c r="BW141" i="2"/>
  <c r="BW143" i="2" s="1"/>
  <c r="BW153" i="2" s="1"/>
  <c r="C174" i="2"/>
  <c r="E174" i="2"/>
  <c r="G174" i="2"/>
  <c r="I174" i="2"/>
  <c r="K174" i="2"/>
  <c r="M174" i="2"/>
  <c r="O174" i="2"/>
  <c r="Q174" i="2"/>
  <c r="S174" i="2"/>
  <c r="U174" i="2"/>
  <c r="W174" i="2"/>
  <c r="Y174" i="2"/>
  <c r="AA174" i="2"/>
  <c r="AC174" i="2"/>
  <c r="AE174" i="2"/>
  <c r="AG174" i="2"/>
  <c r="AI174" i="2"/>
  <c r="AK174" i="2"/>
  <c r="AM174" i="2"/>
  <c r="AO174" i="2"/>
  <c r="AQ174" i="2"/>
  <c r="AS174" i="2"/>
  <c r="AU174" i="2"/>
  <c r="AW174" i="2"/>
  <c r="AY174" i="2"/>
  <c r="BA174" i="2"/>
  <c r="BC174" i="2"/>
  <c r="BE174" i="2"/>
  <c r="BG174" i="2"/>
  <c r="BI174" i="2"/>
  <c r="D174" i="2"/>
  <c r="F174" i="2"/>
  <c r="H174" i="2"/>
  <c r="J174" i="2"/>
  <c r="L174" i="2"/>
  <c r="N174" i="2"/>
  <c r="P174" i="2"/>
  <c r="R174" i="2"/>
  <c r="T174" i="2"/>
  <c r="V174" i="2"/>
  <c r="X174" i="2"/>
  <c r="Z174" i="2"/>
  <c r="AB174" i="2"/>
  <c r="AD174" i="2"/>
  <c r="AF174" i="2"/>
  <c r="AH174" i="2"/>
  <c r="AJ174" i="2"/>
  <c r="AL174" i="2"/>
  <c r="AN174" i="2"/>
  <c r="AP174" i="2"/>
  <c r="AR174" i="2"/>
  <c r="AT174" i="2"/>
  <c r="AV174" i="2"/>
  <c r="AX174" i="2"/>
  <c r="AZ174" i="2"/>
  <c r="BB174" i="2"/>
  <c r="BD174" i="2"/>
  <c r="BF174" i="2"/>
  <c r="D16" i="1"/>
  <c r="D18" i="1"/>
  <c r="D20" i="1"/>
  <c r="D22" i="1"/>
  <c r="D24" i="1"/>
  <c r="D26" i="1"/>
  <c r="D28" i="1"/>
  <c r="D30" i="1"/>
  <c r="D32" i="1"/>
  <c r="D34" i="1"/>
  <c r="D36" i="1"/>
  <c r="D38" i="1"/>
  <c r="D40" i="1"/>
  <c r="D42" i="1"/>
  <c r="D44" i="1"/>
  <c r="D46" i="1"/>
  <c r="D48" i="1"/>
  <c r="D50" i="1"/>
  <c r="D52" i="1"/>
  <c r="D54" i="1"/>
  <c r="D56" i="1"/>
  <c r="D58" i="1"/>
  <c r="D60" i="1"/>
  <c r="D62" i="1"/>
  <c r="D64" i="1"/>
  <c r="D66" i="1"/>
  <c r="D68" i="1"/>
  <c r="D70" i="1"/>
  <c r="D72" i="1"/>
  <c r="D74" i="1"/>
  <c r="F73" i="1"/>
  <c r="E73" i="1" s="1"/>
  <c r="G73" i="1" s="1"/>
  <c r="F71" i="1"/>
  <c r="E71" i="1" s="1"/>
  <c r="G71" i="1" s="1"/>
  <c r="F69" i="1"/>
  <c r="E69" i="1" s="1"/>
  <c r="G69" i="1" s="1"/>
  <c r="F67" i="1"/>
  <c r="E67" i="1" s="1"/>
  <c r="G67" i="1" s="1"/>
  <c r="F65" i="1"/>
  <c r="E65" i="1" s="1"/>
  <c r="G65" i="1" s="1"/>
  <c r="F63" i="1"/>
  <c r="E63" i="1" s="1"/>
  <c r="G63" i="1" s="1"/>
  <c r="F61" i="1"/>
  <c r="E61" i="1" s="1"/>
  <c r="G61" i="1" s="1"/>
  <c r="F59" i="1"/>
  <c r="E59" i="1" s="1"/>
  <c r="G59" i="1" s="1"/>
  <c r="F57" i="1"/>
  <c r="E57" i="1" s="1"/>
  <c r="G57" i="1" s="1"/>
  <c r="F55" i="1"/>
  <c r="E55" i="1" s="1"/>
  <c r="G55" i="1" s="1"/>
  <c r="F53" i="1"/>
  <c r="E53" i="1" s="1"/>
  <c r="G53" i="1" s="1"/>
  <c r="F51" i="1"/>
  <c r="E51" i="1" s="1"/>
  <c r="G51" i="1" s="1"/>
  <c r="F49" i="1"/>
  <c r="E49" i="1" s="1"/>
  <c r="G49" i="1" s="1"/>
  <c r="F47" i="1"/>
  <c r="E47" i="1" s="1"/>
  <c r="G47" i="1" s="1"/>
  <c r="F45" i="1"/>
  <c r="E45" i="1" s="1"/>
  <c r="G45" i="1" s="1"/>
  <c r="F43" i="1"/>
  <c r="E43" i="1" s="1"/>
  <c r="G43" i="1" s="1"/>
  <c r="F41" i="1"/>
  <c r="E41" i="1" s="1"/>
  <c r="G41" i="1" s="1"/>
  <c r="F39" i="1"/>
  <c r="E39" i="1" s="1"/>
  <c r="G39" i="1" s="1"/>
  <c r="F37" i="1"/>
  <c r="E37" i="1" s="1"/>
  <c r="G37" i="1" s="1"/>
  <c r="F35" i="1"/>
  <c r="E35" i="1" s="1"/>
  <c r="G35" i="1" s="1"/>
  <c r="F33" i="1"/>
  <c r="E33" i="1" s="1"/>
  <c r="G33" i="1" s="1"/>
  <c r="F31" i="1"/>
  <c r="E31" i="1" s="1"/>
  <c r="G31" i="1" s="1"/>
  <c r="F16" i="1"/>
  <c r="E16" i="1" s="1"/>
  <c r="G16" i="1" s="1"/>
  <c r="F18" i="1"/>
  <c r="E18" i="1" s="1"/>
  <c r="G18" i="1" s="1"/>
  <c r="F20" i="1"/>
  <c r="E20" i="1" s="1"/>
  <c r="G20" i="1" s="1"/>
  <c r="F22" i="1"/>
  <c r="E22" i="1" s="1"/>
  <c r="G22" i="1" s="1"/>
  <c r="F24" i="1"/>
  <c r="E24" i="1" s="1"/>
  <c r="G24" i="1" s="1"/>
  <c r="F26" i="1"/>
  <c r="E26" i="1" s="1"/>
  <c r="G26" i="1" s="1"/>
  <c r="F28" i="1"/>
  <c r="E28" i="1" s="1"/>
  <c r="G28" i="1" s="1"/>
  <c r="F30" i="1"/>
  <c r="E30" i="1" s="1"/>
  <c r="G30" i="1" s="1"/>
  <c r="F34" i="1"/>
  <c r="E34" i="1" s="1"/>
  <c r="G34" i="1" s="1"/>
  <c r="F38" i="1"/>
  <c r="E38" i="1" s="1"/>
  <c r="G38" i="1" s="1"/>
  <c r="F42" i="1"/>
  <c r="E42" i="1" s="1"/>
  <c r="G42" i="1" s="1"/>
  <c r="F46" i="1"/>
  <c r="E46" i="1" s="1"/>
  <c r="G46" i="1" s="1"/>
  <c r="F50" i="1"/>
  <c r="E50" i="1" s="1"/>
  <c r="G50" i="1" s="1"/>
  <c r="F54" i="1"/>
  <c r="E54" i="1" s="1"/>
  <c r="G54" i="1" s="1"/>
  <c r="F58" i="1"/>
  <c r="E58" i="1" s="1"/>
  <c r="G58" i="1" s="1"/>
  <c r="F62" i="1"/>
  <c r="E62" i="1" s="1"/>
  <c r="G62" i="1" s="1"/>
  <c r="F66" i="1"/>
  <c r="E66" i="1" s="1"/>
  <c r="G66" i="1" s="1"/>
  <c r="F70" i="1"/>
  <c r="E70" i="1" s="1"/>
  <c r="G70" i="1" s="1"/>
  <c r="F74" i="1"/>
  <c r="E74" i="1" s="1"/>
  <c r="G74" i="1" s="1"/>
  <c r="D15" i="1"/>
  <c r="D17" i="1"/>
  <c r="D19" i="1"/>
  <c r="D21" i="1"/>
  <c r="D23" i="1"/>
  <c r="D25" i="1"/>
  <c r="D27" i="1"/>
  <c r="D29" i="1"/>
  <c r="D31" i="1"/>
  <c r="D33" i="1"/>
  <c r="D35" i="1"/>
  <c r="D37" i="1"/>
  <c r="D39" i="1"/>
  <c r="D41" i="1"/>
  <c r="D43" i="1"/>
  <c r="D45" i="1"/>
  <c r="D47" i="1"/>
  <c r="D49" i="1"/>
  <c r="D51" i="1"/>
  <c r="D53" i="1"/>
  <c r="D55" i="1"/>
  <c r="D57" i="1"/>
  <c r="D59" i="1"/>
  <c r="D61" i="1"/>
  <c r="D63" i="1"/>
  <c r="D65" i="1"/>
  <c r="D67" i="1"/>
  <c r="D69" i="1"/>
  <c r="D71" i="1"/>
  <c r="F15" i="1"/>
  <c r="F17" i="1"/>
  <c r="E17" i="1" s="1"/>
  <c r="G17" i="1" s="1"/>
  <c r="F19" i="1"/>
  <c r="E19" i="1" s="1"/>
  <c r="G19" i="1" s="1"/>
  <c r="F21" i="1"/>
  <c r="E21" i="1" s="1"/>
  <c r="G21" i="1" s="1"/>
  <c r="F23" i="1"/>
  <c r="E23" i="1" s="1"/>
  <c r="G23" i="1" s="1"/>
  <c r="F25" i="1"/>
  <c r="E25" i="1" s="1"/>
  <c r="G25" i="1" s="1"/>
  <c r="F27" i="1"/>
  <c r="E27" i="1" s="1"/>
  <c r="G27" i="1" s="1"/>
  <c r="F29" i="1"/>
  <c r="E29" i="1" s="1"/>
  <c r="G29" i="1" s="1"/>
  <c r="F32" i="1"/>
  <c r="E32" i="1" s="1"/>
  <c r="G32" i="1" s="1"/>
  <c r="F36" i="1"/>
  <c r="E36" i="1" s="1"/>
  <c r="G36" i="1" s="1"/>
  <c r="F40" i="1"/>
  <c r="E40" i="1" s="1"/>
  <c r="G40" i="1" s="1"/>
  <c r="F44" i="1"/>
  <c r="E44" i="1" s="1"/>
  <c r="G44" i="1" s="1"/>
  <c r="F48" i="1"/>
  <c r="E48" i="1" s="1"/>
  <c r="G48" i="1" s="1"/>
  <c r="F52" i="1"/>
  <c r="E52" i="1" s="1"/>
  <c r="G52" i="1" s="1"/>
  <c r="F56" i="1"/>
  <c r="E56" i="1" s="1"/>
  <c r="G56" i="1" s="1"/>
  <c r="F60" i="1"/>
  <c r="E60" i="1" s="1"/>
  <c r="G60" i="1" s="1"/>
  <c r="F64" i="1"/>
  <c r="E64" i="1" s="1"/>
  <c r="G64" i="1" s="1"/>
  <c r="F68" i="1"/>
  <c r="E68" i="1" s="1"/>
  <c r="G68" i="1" s="1"/>
  <c r="F72" i="1"/>
  <c r="E72" i="1" s="1"/>
  <c r="G72" i="1" s="1"/>
  <c r="I77" i="1"/>
  <c r="BZ174" i="2" l="1"/>
  <c r="BZ175" i="2" s="1"/>
  <c r="BY174" i="2"/>
  <c r="CA131" i="2"/>
  <c r="BC129" i="2"/>
  <c r="BC149" i="2" s="1"/>
  <c r="BA129" i="2"/>
  <c r="BA149" i="2" s="1"/>
  <c r="AY129" i="2"/>
  <c r="AY149" i="2" s="1"/>
  <c r="AW129" i="2"/>
  <c r="AW149" i="2" s="1"/>
  <c r="AU129" i="2"/>
  <c r="AU149" i="2" s="1"/>
  <c r="AS129" i="2"/>
  <c r="AS149" i="2" s="1"/>
  <c r="AQ129" i="2"/>
  <c r="AQ149" i="2" s="1"/>
  <c r="AO129" i="2"/>
  <c r="AO149" i="2" s="1"/>
  <c r="AM129" i="2"/>
  <c r="AM149" i="2" s="1"/>
  <c r="AK129" i="2"/>
  <c r="AK149" i="2" s="1"/>
  <c r="AI129" i="2"/>
  <c r="AI149" i="2" s="1"/>
  <c r="AG129" i="2"/>
  <c r="AG149" i="2" s="1"/>
  <c r="AE129" i="2"/>
  <c r="AE149" i="2" s="1"/>
  <c r="AC129" i="2"/>
  <c r="AC149" i="2" s="1"/>
  <c r="AA129" i="2"/>
  <c r="AA149" i="2" s="1"/>
  <c r="Y129" i="2"/>
  <c r="Y149" i="2" s="1"/>
  <c r="W129" i="2"/>
  <c r="W149" i="2" s="1"/>
  <c r="U129" i="2"/>
  <c r="U149" i="2" s="1"/>
  <c r="S129" i="2"/>
  <c r="S149" i="2" s="1"/>
  <c r="Q129" i="2"/>
  <c r="Q149" i="2" s="1"/>
  <c r="O129" i="2"/>
  <c r="O149" i="2" s="1"/>
  <c r="M129" i="2"/>
  <c r="M149" i="2" s="1"/>
  <c r="K129" i="2"/>
  <c r="K149" i="2" s="1"/>
  <c r="I129" i="2"/>
  <c r="I149" i="2" s="1"/>
  <c r="G129" i="2"/>
  <c r="G149" i="2" s="1"/>
  <c r="E129" i="2"/>
  <c r="E149" i="2" s="1"/>
  <c r="C129" i="2"/>
  <c r="C149" i="2" s="1"/>
  <c r="BC128" i="2"/>
  <c r="BC148" i="2" s="1"/>
  <c r="BA128" i="2"/>
  <c r="BA148" i="2" s="1"/>
  <c r="AY128" i="2"/>
  <c r="AY148" i="2" s="1"/>
  <c r="AW128" i="2"/>
  <c r="AW148" i="2" s="1"/>
  <c r="AU128" i="2"/>
  <c r="AU148" i="2" s="1"/>
  <c r="AS128" i="2"/>
  <c r="AS148" i="2" s="1"/>
  <c r="AQ128" i="2"/>
  <c r="AQ148" i="2" s="1"/>
  <c r="AO128" i="2"/>
  <c r="AO148" i="2" s="1"/>
  <c r="AM128" i="2"/>
  <c r="AM148" i="2" s="1"/>
  <c r="AK128" i="2"/>
  <c r="AK148" i="2" s="1"/>
  <c r="AI128" i="2"/>
  <c r="AI148" i="2" s="1"/>
  <c r="AG128" i="2"/>
  <c r="AG148" i="2" s="1"/>
  <c r="AE128" i="2"/>
  <c r="AE148" i="2" s="1"/>
  <c r="AC128" i="2"/>
  <c r="AC148" i="2" s="1"/>
  <c r="AA128" i="2"/>
  <c r="AA148" i="2" s="1"/>
  <c r="Y128" i="2"/>
  <c r="Y148" i="2" s="1"/>
  <c r="W128" i="2"/>
  <c r="W148" i="2" s="1"/>
  <c r="U128" i="2"/>
  <c r="U148" i="2" s="1"/>
  <c r="S128" i="2"/>
  <c r="S148" i="2" s="1"/>
  <c r="Q128" i="2"/>
  <c r="Q148" i="2" s="1"/>
  <c r="O128" i="2"/>
  <c r="O148" i="2" s="1"/>
  <c r="M128" i="2"/>
  <c r="M148" i="2" s="1"/>
  <c r="K128" i="2"/>
  <c r="K148" i="2" s="1"/>
  <c r="I128" i="2"/>
  <c r="I148" i="2" s="1"/>
  <c r="G128" i="2"/>
  <c r="G148" i="2" s="1"/>
  <c r="E128" i="2"/>
  <c r="E148" i="2" s="1"/>
  <c r="C128" i="2"/>
  <c r="C148" i="2" s="1"/>
  <c r="BC127" i="2"/>
  <c r="BA127" i="2"/>
  <c r="AY127" i="2"/>
  <c r="AW127" i="2"/>
  <c r="AU127" i="2"/>
  <c r="AS127" i="2"/>
  <c r="AQ127" i="2"/>
  <c r="AO127" i="2"/>
  <c r="AM127" i="2"/>
  <c r="AK127" i="2"/>
  <c r="AI127" i="2"/>
  <c r="AG127" i="2"/>
  <c r="AE127" i="2"/>
  <c r="AC127" i="2"/>
  <c r="AA127" i="2"/>
  <c r="Y127" i="2"/>
  <c r="W127" i="2"/>
  <c r="U127" i="2"/>
  <c r="S127" i="2"/>
  <c r="Q127" i="2"/>
  <c r="O127" i="2"/>
  <c r="M127" i="2"/>
  <c r="K127" i="2"/>
  <c r="I127" i="2"/>
  <c r="G127" i="2"/>
  <c r="E127" i="2"/>
  <c r="C127" i="2"/>
  <c r="BC125" i="2"/>
  <c r="BA125" i="2"/>
  <c r="AY125" i="2"/>
  <c r="AW125" i="2"/>
  <c r="AU125" i="2"/>
  <c r="AS125" i="2"/>
  <c r="AQ125" i="2"/>
  <c r="AO125" i="2"/>
  <c r="AM125" i="2"/>
  <c r="AK125" i="2"/>
  <c r="AI125" i="2"/>
  <c r="AG125" i="2"/>
  <c r="AE125" i="2"/>
  <c r="AC125" i="2"/>
  <c r="AA125" i="2"/>
  <c r="Y125" i="2"/>
  <c r="W125" i="2"/>
  <c r="U125" i="2"/>
  <c r="AV129" i="2"/>
  <c r="AV149" i="2" s="1"/>
  <c r="AT129" i="2"/>
  <c r="AT149" i="2" s="1"/>
  <c r="AR129" i="2"/>
  <c r="AR149" i="2" s="1"/>
  <c r="AP129" i="2"/>
  <c r="AP149" i="2" s="1"/>
  <c r="AN129" i="2"/>
  <c r="AN149" i="2" s="1"/>
  <c r="AL129" i="2"/>
  <c r="AL149" i="2" s="1"/>
  <c r="AJ129" i="2"/>
  <c r="AJ149" i="2" s="1"/>
  <c r="AH129" i="2"/>
  <c r="AH149" i="2" s="1"/>
  <c r="AF129" i="2"/>
  <c r="AF149" i="2" s="1"/>
  <c r="AD129" i="2"/>
  <c r="AD149" i="2" s="1"/>
  <c r="AB129" i="2"/>
  <c r="AB149" i="2" s="1"/>
  <c r="Z129" i="2"/>
  <c r="Z149" i="2" s="1"/>
  <c r="X129" i="2"/>
  <c r="X149" i="2" s="1"/>
  <c r="V129" i="2"/>
  <c r="V149" i="2" s="1"/>
  <c r="T129" i="2"/>
  <c r="T149" i="2" s="1"/>
  <c r="R129" i="2"/>
  <c r="R149" i="2" s="1"/>
  <c r="P129" i="2"/>
  <c r="P149" i="2" s="1"/>
  <c r="N129" i="2"/>
  <c r="N149" i="2" s="1"/>
  <c r="L129" i="2"/>
  <c r="L149" i="2" s="1"/>
  <c r="J129" i="2"/>
  <c r="J149" i="2" s="1"/>
  <c r="H129" i="2"/>
  <c r="H149" i="2" s="1"/>
  <c r="F129" i="2"/>
  <c r="F149" i="2" s="1"/>
  <c r="D129" i="2"/>
  <c r="D149" i="2" s="1"/>
  <c r="AV128" i="2"/>
  <c r="AV148" i="2" s="1"/>
  <c r="AT128" i="2"/>
  <c r="AT148" i="2" s="1"/>
  <c r="AR128" i="2"/>
  <c r="AR148" i="2" s="1"/>
  <c r="AP128" i="2"/>
  <c r="AP148" i="2" s="1"/>
  <c r="AN128" i="2"/>
  <c r="AN148" i="2" s="1"/>
  <c r="AL128" i="2"/>
  <c r="AL148" i="2" s="1"/>
  <c r="AJ128" i="2"/>
  <c r="AJ148" i="2" s="1"/>
  <c r="AH128" i="2"/>
  <c r="AH148" i="2" s="1"/>
  <c r="AF128" i="2"/>
  <c r="AF148" i="2" s="1"/>
  <c r="AD128" i="2"/>
  <c r="AD148" i="2" s="1"/>
  <c r="AB128" i="2"/>
  <c r="AB148" i="2" s="1"/>
  <c r="Z128" i="2"/>
  <c r="Z148" i="2" s="1"/>
  <c r="X128" i="2"/>
  <c r="X148" i="2" s="1"/>
  <c r="V128" i="2"/>
  <c r="V148" i="2" s="1"/>
  <c r="T128" i="2"/>
  <c r="T148" i="2" s="1"/>
  <c r="R128" i="2"/>
  <c r="R148" i="2" s="1"/>
  <c r="P128" i="2"/>
  <c r="P148" i="2" s="1"/>
  <c r="N128" i="2"/>
  <c r="N148" i="2" s="1"/>
  <c r="L128" i="2"/>
  <c r="L148" i="2" s="1"/>
  <c r="J128" i="2"/>
  <c r="J148" i="2" s="1"/>
  <c r="H128" i="2"/>
  <c r="H148" i="2" s="1"/>
  <c r="F128" i="2"/>
  <c r="F148" i="2" s="1"/>
  <c r="D128" i="2"/>
  <c r="D148" i="2" s="1"/>
  <c r="S125" i="2"/>
  <c r="O125" i="2"/>
  <c r="K125" i="2"/>
  <c r="G125" i="2"/>
  <c r="C125" i="2"/>
  <c r="BC123" i="2"/>
  <c r="AY123" i="2"/>
  <c r="AU123" i="2"/>
  <c r="AQ123" i="2"/>
  <c r="AM123" i="2"/>
  <c r="AI123" i="2"/>
  <c r="AE123" i="2"/>
  <c r="AA123" i="2"/>
  <c r="W123" i="2"/>
  <c r="S123" i="2"/>
  <c r="O123" i="2"/>
  <c r="K123" i="2"/>
  <c r="G123" i="2"/>
  <c r="C123" i="2"/>
  <c r="N122" i="2"/>
  <c r="L122" i="2"/>
  <c r="J122" i="2"/>
  <c r="H122" i="2"/>
  <c r="F122" i="2"/>
  <c r="D122" i="2"/>
  <c r="AR121" i="2"/>
  <c r="AP121" i="2"/>
  <c r="AN121" i="2"/>
  <c r="AL121" i="2"/>
  <c r="AJ121" i="2"/>
  <c r="AH121" i="2"/>
  <c r="AF121" i="2"/>
  <c r="AD121" i="2"/>
  <c r="AB121" i="2"/>
  <c r="Z121" i="2"/>
  <c r="X121" i="2"/>
  <c r="V121" i="2"/>
  <c r="T121" i="2"/>
  <c r="R121" i="2"/>
  <c r="P121" i="2"/>
  <c r="N121" i="2"/>
  <c r="L121" i="2"/>
  <c r="J121" i="2"/>
  <c r="H121" i="2"/>
  <c r="F121" i="2"/>
  <c r="D121" i="2"/>
  <c r="AX119" i="2"/>
  <c r="AV119" i="2"/>
  <c r="AT119" i="2"/>
  <c r="AR119" i="2"/>
  <c r="AP119" i="2"/>
  <c r="AN119" i="2"/>
  <c r="AL119" i="2"/>
  <c r="AJ119" i="2"/>
  <c r="AH119" i="2"/>
  <c r="AF119" i="2"/>
  <c r="AD119" i="2"/>
  <c r="AB119" i="2"/>
  <c r="Z119" i="2"/>
  <c r="X119" i="2"/>
  <c r="V119" i="2"/>
  <c r="T119" i="2"/>
  <c r="R119" i="2"/>
  <c r="P119" i="2"/>
  <c r="N119" i="2"/>
  <c r="L119" i="2"/>
  <c r="J119" i="2"/>
  <c r="H119" i="2"/>
  <c r="F119" i="2"/>
  <c r="D119" i="2"/>
  <c r="Q125" i="2"/>
  <c r="M125" i="2"/>
  <c r="I125" i="2"/>
  <c r="E125" i="2"/>
  <c r="BC124" i="2"/>
  <c r="AY124" i="2"/>
  <c r="AU124" i="2"/>
  <c r="AQ124" i="2"/>
  <c r="AM124" i="2"/>
  <c r="AI124" i="2"/>
  <c r="AE124" i="2"/>
  <c r="AA124" i="2"/>
  <c r="W124" i="2"/>
  <c r="S124" i="2"/>
  <c r="O124" i="2"/>
  <c r="K124" i="2"/>
  <c r="G124" i="2"/>
  <c r="C124" i="2"/>
  <c r="BA123" i="2"/>
  <c r="AW123" i="2"/>
  <c r="AS123" i="2"/>
  <c r="AO123" i="2"/>
  <c r="AK123" i="2"/>
  <c r="AG123" i="2"/>
  <c r="AC123" i="2"/>
  <c r="Y123" i="2"/>
  <c r="U123" i="2"/>
  <c r="Q123" i="2"/>
  <c r="M123" i="2"/>
  <c r="I123" i="2"/>
  <c r="E123" i="2"/>
  <c r="BC122" i="2"/>
  <c r="BC151" i="2" s="1"/>
  <c r="BC157" i="2" s="1"/>
  <c r="AY122" i="2"/>
  <c r="AY151" i="2" s="1"/>
  <c r="AY157" i="2" s="1"/>
  <c r="AU122" i="2"/>
  <c r="AU151" i="2" s="1"/>
  <c r="AU157" i="2" s="1"/>
  <c r="AQ122" i="2"/>
  <c r="AQ151" i="2" s="1"/>
  <c r="AQ157" i="2" s="1"/>
  <c r="AM122" i="2"/>
  <c r="AM151" i="2" s="1"/>
  <c r="AM157" i="2" s="1"/>
  <c r="AI122" i="2"/>
  <c r="AI151" i="2" s="1"/>
  <c r="AI157" i="2" s="1"/>
  <c r="AE122" i="2"/>
  <c r="AE151" i="2" s="1"/>
  <c r="AE157" i="2" s="1"/>
  <c r="AA122" i="2"/>
  <c r="AA151" i="2" s="1"/>
  <c r="AA157" i="2" s="1"/>
  <c r="W122" i="2"/>
  <c r="W151" i="2" s="1"/>
  <c r="W157" i="2" s="1"/>
  <c r="S122" i="2"/>
  <c r="S151" i="2" s="1"/>
  <c r="S157" i="2" s="1"/>
  <c r="Q122" i="2"/>
  <c r="O122" i="2"/>
  <c r="O151" i="2" s="1"/>
  <c r="O157" i="2" s="1"/>
  <c r="M122" i="2"/>
  <c r="K122" i="2"/>
  <c r="K151" i="2" s="1"/>
  <c r="K157" i="2" s="1"/>
  <c r="I122" i="2"/>
  <c r="G122" i="2"/>
  <c r="G151" i="2" s="1"/>
  <c r="G157" i="2" s="1"/>
  <c r="E122" i="2"/>
  <c r="C122" i="2"/>
  <c r="C151" i="2" s="1"/>
  <c r="C157" i="2" s="1"/>
  <c r="BC121" i="2"/>
  <c r="BC152" i="2" s="1"/>
  <c r="BC158" i="2" s="1"/>
  <c r="BA121" i="2"/>
  <c r="BA152" i="2" s="1"/>
  <c r="BA158" i="2" s="1"/>
  <c r="AY121" i="2"/>
  <c r="AY152" i="2" s="1"/>
  <c r="AY158" i="2" s="1"/>
  <c r="AW121" i="2"/>
  <c r="AW152" i="2" s="1"/>
  <c r="AW158" i="2" s="1"/>
  <c r="AU121" i="2"/>
  <c r="AU152" i="2" s="1"/>
  <c r="AU158" i="2" s="1"/>
  <c r="AS121" i="2"/>
  <c r="AS152" i="2" s="1"/>
  <c r="AS158" i="2" s="1"/>
  <c r="AQ121" i="2"/>
  <c r="AQ152" i="2" s="1"/>
  <c r="AQ158" i="2" s="1"/>
  <c r="AO121" i="2"/>
  <c r="AO152" i="2" s="1"/>
  <c r="AO158" i="2" s="1"/>
  <c r="AM121" i="2"/>
  <c r="AM152" i="2" s="1"/>
  <c r="AM158" i="2" s="1"/>
  <c r="AK121" i="2"/>
  <c r="AK152" i="2" s="1"/>
  <c r="AK158" i="2" s="1"/>
  <c r="AI121" i="2"/>
  <c r="AI152" i="2" s="1"/>
  <c r="AI158" i="2" s="1"/>
  <c r="AG121" i="2"/>
  <c r="AG152" i="2" s="1"/>
  <c r="AG158" i="2" s="1"/>
  <c r="AE121" i="2"/>
  <c r="AE152" i="2" s="1"/>
  <c r="AE158" i="2" s="1"/>
  <c r="AC121" i="2"/>
  <c r="AC152" i="2" s="1"/>
  <c r="AC158" i="2" s="1"/>
  <c r="AA121" i="2"/>
  <c r="AA152" i="2" s="1"/>
  <c r="AA158" i="2" s="1"/>
  <c r="Y121" i="2"/>
  <c r="Y152" i="2" s="1"/>
  <c r="Y158" i="2" s="1"/>
  <c r="W121" i="2"/>
  <c r="W152" i="2" s="1"/>
  <c r="W158" i="2" s="1"/>
  <c r="U121" i="2"/>
  <c r="U152" i="2" s="1"/>
  <c r="U158" i="2" s="1"/>
  <c r="S121" i="2"/>
  <c r="S152" i="2" s="1"/>
  <c r="S158" i="2" s="1"/>
  <c r="Q121" i="2"/>
  <c r="Q152" i="2" s="1"/>
  <c r="Q158" i="2" s="1"/>
  <c r="O121" i="2"/>
  <c r="O152" i="2" s="1"/>
  <c r="O158" i="2" s="1"/>
  <c r="M121" i="2"/>
  <c r="M152" i="2" s="1"/>
  <c r="M158" i="2" s="1"/>
  <c r="K121" i="2"/>
  <c r="K152" i="2" s="1"/>
  <c r="K158" i="2" s="1"/>
  <c r="I121" i="2"/>
  <c r="I152" i="2" s="1"/>
  <c r="I158" i="2" s="1"/>
  <c r="G121" i="2"/>
  <c r="G152" i="2" s="1"/>
  <c r="G158" i="2" s="1"/>
  <c r="E121" i="2"/>
  <c r="E152" i="2" s="1"/>
  <c r="E158" i="2" s="1"/>
  <c r="C121" i="2"/>
  <c r="C152" i="2" s="1"/>
  <c r="C158" i="2" s="1"/>
  <c r="BC119" i="2"/>
  <c r="BA119" i="2"/>
  <c r="AY119" i="2"/>
  <c r="AW119" i="2"/>
  <c r="AU119" i="2"/>
  <c r="AS119" i="2"/>
  <c r="AQ119" i="2"/>
  <c r="AO119" i="2"/>
  <c r="AM119" i="2"/>
  <c r="AK119" i="2"/>
  <c r="AI119" i="2"/>
  <c r="AG119" i="2"/>
  <c r="AE119" i="2"/>
  <c r="AC119" i="2"/>
  <c r="AA119" i="2"/>
  <c r="Y119" i="2"/>
  <c r="W119" i="2"/>
  <c r="U119" i="2"/>
  <c r="S119" i="2"/>
  <c r="Q119" i="2"/>
  <c r="O119" i="2"/>
  <c r="M119" i="2"/>
  <c r="K119" i="2"/>
  <c r="I119" i="2"/>
  <c r="G119" i="2"/>
  <c r="E119" i="2"/>
  <c r="C119" i="2"/>
  <c r="BC118" i="2"/>
  <c r="BA118" i="2"/>
  <c r="AY118" i="2"/>
  <c r="AW118" i="2"/>
  <c r="AU118" i="2"/>
  <c r="AS118" i="2"/>
  <c r="AQ118" i="2"/>
  <c r="AO118" i="2"/>
  <c r="AM118" i="2"/>
  <c r="AK118" i="2"/>
  <c r="AI118" i="2"/>
  <c r="AG118" i="2"/>
  <c r="AE118" i="2"/>
  <c r="AC118" i="2"/>
  <c r="AA118" i="2"/>
  <c r="Y118" i="2"/>
  <c r="W118" i="2"/>
  <c r="U118" i="2"/>
  <c r="S118" i="2"/>
  <c r="Q118" i="2"/>
  <c r="O118" i="2"/>
  <c r="M118" i="2"/>
  <c r="K118" i="2"/>
  <c r="I118" i="2"/>
  <c r="G118" i="2"/>
  <c r="E118" i="2"/>
  <c r="C118" i="2"/>
  <c r="BC117" i="2"/>
  <c r="BA117" i="2"/>
  <c r="AY117" i="2"/>
  <c r="AW117" i="2"/>
  <c r="AU117" i="2"/>
  <c r="AS117" i="2"/>
  <c r="AQ117" i="2"/>
  <c r="AO117" i="2"/>
  <c r="AM117" i="2"/>
  <c r="AK117" i="2"/>
  <c r="AI117" i="2"/>
  <c r="AG117" i="2"/>
  <c r="AE117" i="2"/>
  <c r="AC117" i="2"/>
  <c r="AA117" i="2"/>
  <c r="Y117" i="2"/>
  <c r="W117" i="2"/>
  <c r="U117" i="2"/>
  <c r="S117" i="2"/>
  <c r="Q117" i="2"/>
  <c r="O117" i="2"/>
  <c r="M117" i="2"/>
  <c r="K117" i="2"/>
  <c r="I117" i="2"/>
  <c r="G117" i="2"/>
  <c r="E117" i="2"/>
  <c r="C117" i="2"/>
  <c r="BC116" i="2"/>
  <c r="BA116" i="2"/>
  <c r="AY116" i="2"/>
  <c r="AW116" i="2"/>
  <c r="AU116" i="2"/>
  <c r="AS116" i="2"/>
  <c r="AQ116" i="2"/>
  <c r="AO116" i="2"/>
  <c r="AM116" i="2"/>
  <c r="AK116" i="2"/>
  <c r="AI116" i="2"/>
  <c r="AG116" i="2"/>
  <c r="AE116" i="2"/>
  <c r="AC116" i="2"/>
  <c r="AA116" i="2"/>
  <c r="Y116" i="2"/>
  <c r="W116" i="2"/>
  <c r="U116" i="2"/>
  <c r="S116" i="2"/>
  <c r="Q116" i="2"/>
  <c r="O116" i="2"/>
  <c r="M116" i="2"/>
  <c r="K116" i="2"/>
  <c r="I116" i="2"/>
  <c r="G116" i="2"/>
  <c r="E116" i="2"/>
  <c r="C116" i="2"/>
  <c r="BC115" i="2"/>
  <c r="BA115" i="2"/>
  <c r="AY115" i="2"/>
  <c r="AW115" i="2"/>
  <c r="AU115" i="2"/>
  <c r="AS115" i="2"/>
  <c r="AQ115" i="2"/>
  <c r="AO115" i="2"/>
  <c r="AM115" i="2"/>
  <c r="AK115" i="2"/>
  <c r="AI115" i="2"/>
  <c r="AG115" i="2"/>
  <c r="AE115" i="2"/>
  <c r="AC115" i="2"/>
  <c r="AA115" i="2"/>
  <c r="Y115" i="2"/>
  <c r="W115" i="2"/>
  <c r="U115" i="2"/>
  <c r="S115" i="2"/>
  <c r="Q115" i="2"/>
  <c r="O115" i="2"/>
  <c r="M115" i="2"/>
  <c r="K115" i="2"/>
  <c r="I115" i="2"/>
  <c r="G115" i="2"/>
  <c r="E115" i="2"/>
  <c r="C115" i="2"/>
  <c r="BC114" i="2"/>
  <c r="BC113" i="2" s="1"/>
  <c r="BA114" i="2"/>
  <c r="BA113" i="2" s="1"/>
  <c r="AY114" i="2"/>
  <c r="AY113" i="2" s="1"/>
  <c r="AW114" i="2"/>
  <c r="AW113" i="2" s="1"/>
  <c r="AU114" i="2"/>
  <c r="AU113" i="2" s="1"/>
  <c r="AS114" i="2"/>
  <c r="AS113" i="2" s="1"/>
  <c r="AQ114" i="2"/>
  <c r="AQ113" i="2" s="1"/>
  <c r="AO114" i="2"/>
  <c r="AO113" i="2" s="1"/>
  <c r="AM114" i="2"/>
  <c r="AM113" i="2" s="1"/>
  <c r="AK114" i="2"/>
  <c r="AK113" i="2" s="1"/>
  <c r="AI114" i="2"/>
  <c r="AI113" i="2" s="1"/>
  <c r="AG114" i="2"/>
  <c r="AG113" i="2" s="1"/>
  <c r="AE114" i="2"/>
  <c r="AE113" i="2" s="1"/>
  <c r="AC114" i="2"/>
  <c r="AC113" i="2" s="1"/>
  <c r="AA114" i="2"/>
  <c r="AA113" i="2" s="1"/>
  <c r="Y114" i="2"/>
  <c r="Y113" i="2" s="1"/>
  <c r="W114" i="2"/>
  <c r="W113" i="2" s="1"/>
  <c r="U114" i="2"/>
  <c r="U113" i="2" s="1"/>
  <c r="S114" i="2"/>
  <c r="S113" i="2" s="1"/>
  <c r="Q114" i="2"/>
  <c r="Q113" i="2" s="1"/>
  <c r="O114" i="2"/>
  <c r="O113" i="2" s="1"/>
  <c r="M114" i="2"/>
  <c r="M113" i="2" s="1"/>
  <c r="K114" i="2"/>
  <c r="K113" i="2" s="1"/>
  <c r="I114" i="2"/>
  <c r="I113" i="2" s="1"/>
  <c r="G114" i="2"/>
  <c r="G113" i="2" s="1"/>
  <c r="E114" i="2"/>
  <c r="E113" i="2" s="1"/>
  <c r="C114" i="2"/>
  <c r="C113" i="2" s="1"/>
  <c r="BC112" i="2"/>
  <c r="BA112" i="2"/>
  <c r="AY112" i="2"/>
  <c r="AW112" i="2"/>
  <c r="AU112" i="2"/>
  <c r="AS112" i="2"/>
  <c r="AQ112" i="2"/>
  <c r="AO112" i="2"/>
  <c r="AM112" i="2"/>
  <c r="AK112" i="2"/>
  <c r="AI112" i="2"/>
  <c r="AG112" i="2"/>
  <c r="AE112" i="2"/>
  <c r="AC112" i="2"/>
  <c r="AA112" i="2"/>
  <c r="Y112" i="2"/>
  <c r="W112" i="2"/>
  <c r="U112" i="2"/>
  <c r="S112" i="2"/>
  <c r="Q112" i="2"/>
  <c r="O112" i="2"/>
  <c r="M112" i="2"/>
  <c r="K112" i="2"/>
  <c r="I112" i="2"/>
  <c r="G112" i="2"/>
  <c r="E112" i="2"/>
  <c r="C112" i="2"/>
  <c r="BC111" i="2"/>
  <c r="BC110" i="2" s="1"/>
  <c r="BC109" i="2" s="1"/>
  <c r="BA111" i="2"/>
  <c r="BA110" i="2" s="1"/>
  <c r="BA109" i="2" s="1"/>
  <c r="AY111" i="2"/>
  <c r="AY110" i="2" s="1"/>
  <c r="AY109" i="2" s="1"/>
  <c r="AW111" i="2"/>
  <c r="AW110" i="2" s="1"/>
  <c r="AW109" i="2" s="1"/>
  <c r="AU111" i="2"/>
  <c r="AU110" i="2" s="1"/>
  <c r="AU109" i="2" s="1"/>
  <c r="AS111" i="2"/>
  <c r="AS110" i="2" s="1"/>
  <c r="AS109" i="2" s="1"/>
  <c r="AQ111" i="2"/>
  <c r="AQ110" i="2" s="1"/>
  <c r="AQ109" i="2" s="1"/>
  <c r="AO111" i="2"/>
  <c r="AO110" i="2" s="1"/>
  <c r="AO109" i="2" s="1"/>
  <c r="AM111" i="2"/>
  <c r="AM110" i="2" s="1"/>
  <c r="AM109" i="2" s="1"/>
  <c r="AK111" i="2"/>
  <c r="AK110" i="2" s="1"/>
  <c r="AK109" i="2" s="1"/>
  <c r="AI111" i="2"/>
  <c r="AI110" i="2" s="1"/>
  <c r="AI109" i="2" s="1"/>
  <c r="AG111" i="2"/>
  <c r="AG110" i="2" s="1"/>
  <c r="AG109" i="2" s="1"/>
  <c r="AE111" i="2"/>
  <c r="AE110" i="2" s="1"/>
  <c r="AE109" i="2" s="1"/>
  <c r="AC111" i="2"/>
  <c r="AC110" i="2" s="1"/>
  <c r="AC109" i="2" s="1"/>
  <c r="AA111" i="2"/>
  <c r="AA110" i="2" s="1"/>
  <c r="AA109" i="2" s="1"/>
  <c r="Y111" i="2"/>
  <c r="Y110" i="2" s="1"/>
  <c r="Y109" i="2" s="1"/>
  <c r="W111" i="2"/>
  <c r="W110" i="2" s="1"/>
  <c r="W109" i="2" s="1"/>
  <c r="U111" i="2"/>
  <c r="U110" i="2" s="1"/>
  <c r="U109" i="2" s="1"/>
  <c r="S111" i="2"/>
  <c r="S110" i="2" s="1"/>
  <c r="S109" i="2" s="1"/>
  <c r="Q111" i="2"/>
  <c r="Q110" i="2" s="1"/>
  <c r="Q109" i="2" s="1"/>
  <c r="O111" i="2"/>
  <c r="O110" i="2" s="1"/>
  <c r="O109" i="2" s="1"/>
  <c r="M111" i="2"/>
  <c r="M110" i="2" s="1"/>
  <c r="M109" i="2" s="1"/>
  <c r="K111" i="2"/>
  <c r="K110" i="2" s="1"/>
  <c r="K109" i="2" s="1"/>
  <c r="I111" i="2"/>
  <c r="I110" i="2" s="1"/>
  <c r="I109" i="2" s="1"/>
  <c r="G111" i="2"/>
  <c r="G110" i="2" s="1"/>
  <c r="G109" i="2" s="1"/>
  <c r="E111" i="2"/>
  <c r="E110" i="2" s="1"/>
  <c r="E109" i="2" s="1"/>
  <c r="C111" i="2"/>
  <c r="C110" i="2" s="1"/>
  <c r="C109" i="2" s="1"/>
  <c r="BC108" i="2"/>
  <c r="BA108" i="2"/>
  <c r="AY108" i="2"/>
  <c r="AW108" i="2"/>
  <c r="AU108" i="2"/>
  <c r="AS108" i="2"/>
  <c r="AQ108" i="2"/>
  <c r="AO108" i="2"/>
  <c r="AM108" i="2"/>
  <c r="AK108" i="2"/>
  <c r="AI108" i="2"/>
  <c r="AG108" i="2"/>
  <c r="AE108" i="2"/>
  <c r="AC108" i="2"/>
  <c r="AA108" i="2"/>
  <c r="Y108" i="2"/>
  <c r="W108" i="2"/>
  <c r="U108" i="2"/>
  <c r="S108" i="2"/>
  <c r="Q108" i="2"/>
  <c r="O108" i="2"/>
  <c r="M108" i="2"/>
  <c r="K108" i="2"/>
  <c r="I108" i="2"/>
  <c r="G108" i="2"/>
  <c r="E108" i="2"/>
  <c r="C108" i="2"/>
  <c r="BC107" i="2"/>
  <c r="BC106" i="2" s="1"/>
  <c r="BC105" i="2" s="1"/>
  <c r="BC104" i="2" s="1"/>
  <c r="BA107" i="2"/>
  <c r="BA106" i="2" s="1"/>
  <c r="BA105" i="2" s="1"/>
  <c r="BA104" i="2" s="1"/>
  <c r="AY107" i="2"/>
  <c r="AY106" i="2" s="1"/>
  <c r="AY105" i="2" s="1"/>
  <c r="AY104" i="2" s="1"/>
  <c r="AW107" i="2"/>
  <c r="AW106" i="2" s="1"/>
  <c r="AW105" i="2" s="1"/>
  <c r="AW104" i="2" s="1"/>
  <c r="AU107" i="2"/>
  <c r="AU106" i="2" s="1"/>
  <c r="AU105" i="2" s="1"/>
  <c r="AU104" i="2" s="1"/>
  <c r="AS107" i="2"/>
  <c r="AS106" i="2" s="1"/>
  <c r="AS105" i="2" s="1"/>
  <c r="AS104" i="2" s="1"/>
  <c r="AQ107" i="2"/>
  <c r="AQ106" i="2" s="1"/>
  <c r="AQ105" i="2" s="1"/>
  <c r="AQ104" i="2" s="1"/>
  <c r="AO107" i="2"/>
  <c r="AO106" i="2" s="1"/>
  <c r="AO105" i="2" s="1"/>
  <c r="AO104" i="2" s="1"/>
  <c r="AM107" i="2"/>
  <c r="AM106" i="2" s="1"/>
  <c r="AM105" i="2" s="1"/>
  <c r="AM104" i="2" s="1"/>
  <c r="AK107" i="2"/>
  <c r="AK106" i="2" s="1"/>
  <c r="AK105" i="2" s="1"/>
  <c r="AK104" i="2" s="1"/>
  <c r="AI107" i="2"/>
  <c r="AI106" i="2" s="1"/>
  <c r="AI105" i="2" s="1"/>
  <c r="AI104" i="2" s="1"/>
  <c r="AG107" i="2"/>
  <c r="AG106" i="2" s="1"/>
  <c r="AG105" i="2" s="1"/>
  <c r="AG104" i="2" s="1"/>
  <c r="AE107" i="2"/>
  <c r="AE106" i="2" s="1"/>
  <c r="AE105" i="2" s="1"/>
  <c r="AE104" i="2" s="1"/>
  <c r="AC107" i="2"/>
  <c r="AC106" i="2" s="1"/>
  <c r="AC105" i="2" s="1"/>
  <c r="AC104" i="2" s="1"/>
  <c r="AA107" i="2"/>
  <c r="AA106" i="2" s="1"/>
  <c r="AA105" i="2" s="1"/>
  <c r="AA104" i="2" s="1"/>
  <c r="Y107" i="2"/>
  <c r="Y106" i="2" s="1"/>
  <c r="Y105" i="2" s="1"/>
  <c r="Y104" i="2" s="1"/>
  <c r="W107" i="2"/>
  <c r="W106" i="2" s="1"/>
  <c r="W105" i="2" s="1"/>
  <c r="W104" i="2" s="1"/>
  <c r="U107" i="2"/>
  <c r="U106" i="2" s="1"/>
  <c r="U105" i="2" s="1"/>
  <c r="U104" i="2" s="1"/>
  <c r="S107" i="2"/>
  <c r="S106" i="2" s="1"/>
  <c r="S105" i="2" s="1"/>
  <c r="S104" i="2" s="1"/>
  <c r="Q107" i="2"/>
  <c r="Q106" i="2" s="1"/>
  <c r="Q105" i="2" s="1"/>
  <c r="Q104" i="2" s="1"/>
  <c r="O107" i="2"/>
  <c r="O106" i="2" s="1"/>
  <c r="O105" i="2" s="1"/>
  <c r="O104" i="2" s="1"/>
  <c r="M107" i="2"/>
  <c r="M106" i="2" s="1"/>
  <c r="M105" i="2" s="1"/>
  <c r="M104" i="2" s="1"/>
  <c r="K107" i="2"/>
  <c r="K106" i="2" s="1"/>
  <c r="K105" i="2" s="1"/>
  <c r="K104" i="2" s="1"/>
  <c r="I107" i="2"/>
  <c r="I106" i="2" s="1"/>
  <c r="I105" i="2" s="1"/>
  <c r="I104" i="2" s="1"/>
  <c r="G107" i="2"/>
  <c r="G106" i="2" s="1"/>
  <c r="G105" i="2" s="1"/>
  <c r="G104" i="2" s="1"/>
  <c r="E107" i="2"/>
  <c r="E106" i="2" s="1"/>
  <c r="E105" i="2" s="1"/>
  <c r="E104" i="2" s="1"/>
  <c r="C107" i="2"/>
  <c r="C106" i="2" s="1"/>
  <c r="C105" i="2" s="1"/>
  <c r="C104" i="2" s="1"/>
  <c r="BC103" i="2"/>
  <c r="AY103" i="2"/>
  <c r="AU103" i="2"/>
  <c r="AQ103" i="2"/>
  <c r="AM103" i="2"/>
  <c r="AI103" i="2"/>
  <c r="AE103" i="2"/>
  <c r="AA103" i="2"/>
  <c r="W103" i="2"/>
  <c r="S103" i="2"/>
  <c r="O103" i="2"/>
  <c r="K103" i="2"/>
  <c r="G103" i="2"/>
  <c r="C103" i="2"/>
  <c r="AW102" i="2"/>
  <c r="AS102" i="2"/>
  <c r="AO102" i="2"/>
  <c r="AK102" i="2"/>
  <c r="AG102" i="2"/>
  <c r="AC102" i="2"/>
  <c r="Y102" i="2"/>
  <c r="U102" i="2"/>
  <c r="S102" i="2"/>
  <c r="Q102" i="2"/>
  <c r="O102" i="2"/>
  <c r="M102" i="2"/>
  <c r="K102" i="2"/>
  <c r="I102" i="2"/>
  <c r="G102" i="2"/>
  <c r="E102" i="2"/>
  <c r="C102" i="2"/>
  <c r="BC101" i="2"/>
  <c r="BA101" i="2"/>
  <c r="AY101" i="2"/>
  <c r="AW101" i="2"/>
  <c r="AU101" i="2"/>
  <c r="AS101" i="2"/>
  <c r="AQ101" i="2"/>
  <c r="AO101" i="2"/>
  <c r="AM101" i="2"/>
  <c r="AK101" i="2"/>
  <c r="AI101" i="2"/>
  <c r="AG101" i="2"/>
  <c r="AE101" i="2"/>
  <c r="AC101" i="2"/>
  <c r="AA101" i="2"/>
  <c r="Y101" i="2"/>
  <c r="W101" i="2"/>
  <c r="U101" i="2"/>
  <c r="S101" i="2"/>
  <c r="Q101" i="2"/>
  <c r="O101" i="2"/>
  <c r="M101" i="2"/>
  <c r="K101" i="2"/>
  <c r="I101" i="2"/>
  <c r="G101" i="2"/>
  <c r="E101" i="2"/>
  <c r="C101" i="2"/>
  <c r="BC100" i="2"/>
  <c r="BA100" i="2"/>
  <c r="AY100" i="2"/>
  <c r="AW100" i="2"/>
  <c r="AU100" i="2"/>
  <c r="AS100" i="2"/>
  <c r="AQ100" i="2"/>
  <c r="AO100" i="2"/>
  <c r="AM100" i="2"/>
  <c r="AK100" i="2"/>
  <c r="AI100" i="2"/>
  <c r="AG100" i="2"/>
  <c r="AE100" i="2"/>
  <c r="AC100" i="2"/>
  <c r="AA100" i="2"/>
  <c r="Y100" i="2"/>
  <c r="W100" i="2"/>
  <c r="U100" i="2"/>
  <c r="S100" i="2"/>
  <c r="Q100" i="2"/>
  <c r="O100" i="2"/>
  <c r="M100" i="2"/>
  <c r="K100" i="2"/>
  <c r="I100" i="2"/>
  <c r="G100" i="2"/>
  <c r="E100" i="2"/>
  <c r="C100" i="2"/>
  <c r="BC99" i="2"/>
  <c r="BA99" i="2"/>
  <c r="AY99" i="2"/>
  <c r="AW99" i="2"/>
  <c r="AU99" i="2"/>
  <c r="AS99" i="2"/>
  <c r="AQ99" i="2"/>
  <c r="AO99" i="2"/>
  <c r="AM99" i="2"/>
  <c r="AK99" i="2"/>
  <c r="AI99" i="2"/>
  <c r="AG99" i="2"/>
  <c r="AE99" i="2"/>
  <c r="AC99" i="2"/>
  <c r="AA99" i="2"/>
  <c r="Y99" i="2"/>
  <c r="W99" i="2"/>
  <c r="U99" i="2"/>
  <c r="S99" i="2"/>
  <c r="Q99" i="2"/>
  <c r="O99" i="2"/>
  <c r="M99" i="2"/>
  <c r="K99" i="2"/>
  <c r="I99" i="2"/>
  <c r="G99" i="2"/>
  <c r="E99" i="2"/>
  <c r="C99" i="2"/>
  <c r="BC98" i="2"/>
  <c r="BA98" i="2"/>
  <c r="AY98" i="2"/>
  <c r="AW98" i="2"/>
  <c r="AU98" i="2"/>
  <c r="AS98" i="2"/>
  <c r="AQ98" i="2"/>
  <c r="AO98" i="2"/>
  <c r="AM98" i="2"/>
  <c r="AK98" i="2"/>
  <c r="AI98" i="2"/>
  <c r="AG98" i="2"/>
  <c r="AE98" i="2"/>
  <c r="AC98" i="2"/>
  <c r="AA98" i="2"/>
  <c r="Y98" i="2"/>
  <c r="W98" i="2"/>
  <c r="U98" i="2"/>
  <c r="S98" i="2"/>
  <c r="S97" i="2" s="1"/>
  <c r="S138" i="2" s="1"/>
  <c r="S144" i="2" s="1"/>
  <c r="Q98" i="2"/>
  <c r="O98" i="2"/>
  <c r="O97" i="2" s="1"/>
  <c r="O138" i="2" s="1"/>
  <c r="O144" i="2" s="1"/>
  <c r="M98" i="2"/>
  <c r="K98" i="2"/>
  <c r="K97" i="2" s="1"/>
  <c r="K138" i="2" s="1"/>
  <c r="K144" i="2" s="1"/>
  <c r="I98" i="2"/>
  <c r="G98" i="2"/>
  <c r="G97" i="2" s="1"/>
  <c r="G138" i="2" s="1"/>
  <c r="G144" i="2" s="1"/>
  <c r="E98" i="2"/>
  <c r="C98" i="2"/>
  <c r="BC96" i="2"/>
  <c r="BA96" i="2"/>
  <c r="AY96" i="2"/>
  <c r="AW96" i="2"/>
  <c r="AU96" i="2"/>
  <c r="AS96" i="2"/>
  <c r="AQ96" i="2"/>
  <c r="AO96" i="2"/>
  <c r="AM96" i="2"/>
  <c r="AK96" i="2"/>
  <c r="AI96" i="2"/>
  <c r="AG96" i="2"/>
  <c r="AE96" i="2"/>
  <c r="AC96" i="2"/>
  <c r="AA96" i="2"/>
  <c r="Y96" i="2"/>
  <c r="W96" i="2"/>
  <c r="U96" i="2"/>
  <c r="S96" i="2"/>
  <c r="Q96" i="2"/>
  <c r="O96" i="2"/>
  <c r="M96" i="2"/>
  <c r="K96" i="2"/>
  <c r="I96" i="2"/>
  <c r="G96" i="2"/>
  <c r="E96" i="2"/>
  <c r="C96" i="2"/>
  <c r="BC95" i="2"/>
  <c r="BA95" i="2"/>
  <c r="AY95" i="2"/>
  <c r="AW95" i="2"/>
  <c r="AU95" i="2"/>
  <c r="AS95" i="2"/>
  <c r="AQ95" i="2"/>
  <c r="AO95" i="2"/>
  <c r="AM95" i="2"/>
  <c r="AK95" i="2"/>
  <c r="AI95" i="2"/>
  <c r="AG95" i="2"/>
  <c r="AE95" i="2"/>
  <c r="AC95" i="2"/>
  <c r="AA95" i="2"/>
  <c r="Y95" i="2"/>
  <c r="W95" i="2"/>
  <c r="U95" i="2"/>
  <c r="S95" i="2"/>
  <c r="Q95" i="2"/>
  <c r="O95" i="2"/>
  <c r="M95" i="2"/>
  <c r="K95" i="2"/>
  <c r="I95" i="2"/>
  <c r="G95" i="2"/>
  <c r="E95" i="2"/>
  <c r="C95" i="2"/>
  <c r="BC94" i="2"/>
  <c r="BA94" i="2"/>
  <c r="AY94" i="2"/>
  <c r="AW94" i="2"/>
  <c r="AU94" i="2"/>
  <c r="AS94" i="2"/>
  <c r="AQ94" i="2"/>
  <c r="AO94" i="2"/>
  <c r="AM94" i="2"/>
  <c r="AK94" i="2"/>
  <c r="AI94" i="2"/>
  <c r="AG94" i="2"/>
  <c r="AE94" i="2"/>
  <c r="AC94" i="2"/>
  <c r="AA94" i="2"/>
  <c r="Y94" i="2"/>
  <c r="W94" i="2"/>
  <c r="U94" i="2"/>
  <c r="S94" i="2"/>
  <c r="Q94" i="2"/>
  <c r="O94" i="2"/>
  <c r="M94" i="2"/>
  <c r="K94" i="2"/>
  <c r="I94" i="2"/>
  <c r="G94" i="2"/>
  <c r="E94" i="2"/>
  <c r="C94" i="2"/>
  <c r="BC93" i="2"/>
  <c r="BA93" i="2"/>
  <c r="AY93" i="2"/>
  <c r="AW93" i="2"/>
  <c r="AU93" i="2"/>
  <c r="AS93" i="2"/>
  <c r="AQ93" i="2"/>
  <c r="AO93" i="2"/>
  <c r="AM93" i="2"/>
  <c r="AK93" i="2"/>
  <c r="AI93" i="2"/>
  <c r="AG93" i="2"/>
  <c r="AE93" i="2"/>
  <c r="AC93" i="2"/>
  <c r="AA93" i="2"/>
  <c r="Y93" i="2"/>
  <c r="W93" i="2"/>
  <c r="U93" i="2"/>
  <c r="S93" i="2"/>
  <c r="Q93" i="2"/>
  <c r="O93" i="2"/>
  <c r="M93" i="2"/>
  <c r="K93" i="2"/>
  <c r="I93" i="2"/>
  <c r="G93" i="2"/>
  <c r="E93" i="2"/>
  <c r="C93" i="2"/>
  <c r="BC92" i="2"/>
  <c r="BA92" i="2"/>
  <c r="AY92" i="2"/>
  <c r="AW92" i="2"/>
  <c r="AU92" i="2"/>
  <c r="AS92" i="2"/>
  <c r="AQ92" i="2"/>
  <c r="AO92" i="2"/>
  <c r="AM92" i="2"/>
  <c r="AK92" i="2"/>
  <c r="AI92" i="2"/>
  <c r="AG92" i="2"/>
  <c r="AE92" i="2"/>
  <c r="AC92" i="2"/>
  <c r="AA92" i="2"/>
  <c r="Y92" i="2"/>
  <c r="W92" i="2"/>
  <c r="U92" i="2"/>
  <c r="S92" i="2"/>
  <c r="Q92" i="2"/>
  <c r="O92" i="2"/>
  <c r="M92" i="2"/>
  <c r="K92" i="2"/>
  <c r="I92" i="2"/>
  <c r="G92" i="2"/>
  <c r="E92" i="2"/>
  <c r="C92" i="2"/>
  <c r="BC91" i="2"/>
  <c r="BA91" i="2"/>
  <c r="AY91" i="2"/>
  <c r="AW91" i="2"/>
  <c r="AU91" i="2"/>
  <c r="AS91" i="2"/>
  <c r="AQ91" i="2"/>
  <c r="AO91" i="2"/>
  <c r="AM91" i="2"/>
  <c r="AK91" i="2"/>
  <c r="AI91" i="2"/>
  <c r="AG91" i="2"/>
  <c r="AE91" i="2"/>
  <c r="AC91" i="2"/>
  <c r="AA91" i="2"/>
  <c r="Y91" i="2"/>
  <c r="W91" i="2"/>
  <c r="U91" i="2"/>
  <c r="S91" i="2"/>
  <c r="Q91" i="2"/>
  <c r="O91" i="2"/>
  <c r="M91" i="2"/>
  <c r="K91" i="2"/>
  <c r="I91" i="2"/>
  <c r="G91" i="2"/>
  <c r="E91" i="2"/>
  <c r="C91" i="2"/>
  <c r="BC90" i="2"/>
  <c r="BA90" i="2"/>
  <c r="AY90" i="2"/>
  <c r="AW90" i="2"/>
  <c r="AU90" i="2"/>
  <c r="AS90" i="2"/>
  <c r="AQ90" i="2"/>
  <c r="AO90" i="2"/>
  <c r="AM90" i="2"/>
  <c r="AK90" i="2"/>
  <c r="AI90" i="2"/>
  <c r="AG90" i="2"/>
  <c r="AE90" i="2"/>
  <c r="AC90" i="2"/>
  <c r="AA90" i="2"/>
  <c r="Y90" i="2"/>
  <c r="W90" i="2"/>
  <c r="U90" i="2"/>
  <c r="S90" i="2"/>
  <c r="Q90" i="2"/>
  <c r="O90" i="2"/>
  <c r="M90" i="2"/>
  <c r="K90" i="2"/>
  <c r="I90" i="2"/>
  <c r="G90" i="2"/>
  <c r="E90" i="2"/>
  <c r="C90" i="2"/>
  <c r="BC89" i="2"/>
  <c r="BA89" i="2"/>
  <c r="AY89" i="2"/>
  <c r="AW89" i="2"/>
  <c r="AU89" i="2"/>
  <c r="AS89" i="2"/>
  <c r="AQ89" i="2"/>
  <c r="AO89" i="2"/>
  <c r="AM89" i="2"/>
  <c r="AK89" i="2"/>
  <c r="AI89" i="2"/>
  <c r="AG89" i="2"/>
  <c r="AE89" i="2"/>
  <c r="AC89" i="2"/>
  <c r="AA89" i="2"/>
  <c r="Y89" i="2"/>
  <c r="W89" i="2"/>
  <c r="U89" i="2"/>
  <c r="S89" i="2"/>
  <c r="Q89" i="2"/>
  <c r="O89" i="2"/>
  <c r="M89" i="2"/>
  <c r="K89" i="2"/>
  <c r="I89" i="2"/>
  <c r="G89" i="2"/>
  <c r="E89" i="2"/>
  <c r="C89" i="2"/>
  <c r="BC88" i="2"/>
  <c r="BA88" i="2"/>
  <c r="AY88" i="2"/>
  <c r="AW88" i="2"/>
  <c r="AU88" i="2"/>
  <c r="AS88" i="2"/>
  <c r="AQ88" i="2"/>
  <c r="AO88" i="2"/>
  <c r="AM88" i="2"/>
  <c r="AK88" i="2"/>
  <c r="AI88" i="2"/>
  <c r="AG88" i="2"/>
  <c r="AE88" i="2"/>
  <c r="AC88" i="2"/>
  <c r="AA88" i="2"/>
  <c r="Y88" i="2"/>
  <c r="W88" i="2"/>
  <c r="U88" i="2"/>
  <c r="S88" i="2"/>
  <c r="Q88" i="2"/>
  <c r="O88" i="2"/>
  <c r="M88" i="2"/>
  <c r="K88" i="2"/>
  <c r="I88" i="2"/>
  <c r="G88" i="2"/>
  <c r="E88" i="2"/>
  <c r="C88" i="2"/>
  <c r="BC87" i="2"/>
  <c r="BA87" i="2"/>
  <c r="AY87" i="2"/>
  <c r="AW87" i="2"/>
  <c r="AU87" i="2"/>
  <c r="AS87" i="2"/>
  <c r="AQ87" i="2"/>
  <c r="AO87" i="2"/>
  <c r="AM87" i="2"/>
  <c r="AK87" i="2"/>
  <c r="AI87" i="2"/>
  <c r="AG87" i="2"/>
  <c r="AE87" i="2"/>
  <c r="AC87" i="2"/>
  <c r="AA87" i="2"/>
  <c r="Y87" i="2"/>
  <c r="W87" i="2"/>
  <c r="U87" i="2"/>
  <c r="S87" i="2"/>
  <c r="Q87" i="2"/>
  <c r="O87" i="2"/>
  <c r="M87" i="2"/>
  <c r="K87" i="2"/>
  <c r="I87" i="2"/>
  <c r="G87" i="2"/>
  <c r="E87" i="2"/>
  <c r="C87" i="2"/>
  <c r="BC86" i="2"/>
  <c r="BA86" i="2"/>
  <c r="AY86" i="2"/>
  <c r="AW86" i="2"/>
  <c r="AU86" i="2"/>
  <c r="AS86" i="2"/>
  <c r="AQ86" i="2"/>
  <c r="AO86" i="2"/>
  <c r="AM86" i="2"/>
  <c r="AK86" i="2"/>
  <c r="AI86" i="2"/>
  <c r="AG86" i="2"/>
  <c r="AE86" i="2"/>
  <c r="AC86" i="2"/>
  <c r="AA86" i="2"/>
  <c r="Y86" i="2"/>
  <c r="W86" i="2"/>
  <c r="U86" i="2"/>
  <c r="S86" i="2"/>
  <c r="Q86" i="2"/>
  <c r="O86" i="2"/>
  <c r="M86" i="2"/>
  <c r="K86" i="2"/>
  <c r="I86" i="2"/>
  <c r="G86" i="2"/>
  <c r="E86" i="2"/>
  <c r="C86" i="2"/>
  <c r="BC85" i="2"/>
  <c r="BA85" i="2"/>
  <c r="AY85" i="2"/>
  <c r="AW85" i="2"/>
  <c r="AU85" i="2"/>
  <c r="AS85" i="2"/>
  <c r="AQ85" i="2"/>
  <c r="AO85" i="2"/>
  <c r="AM85" i="2"/>
  <c r="AK85" i="2"/>
  <c r="AI85" i="2"/>
  <c r="AG85" i="2"/>
  <c r="AE85" i="2"/>
  <c r="AC85" i="2"/>
  <c r="AA85" i="2"/>
  <c r="Y85" i="2"/>
  <c r="W85" i="2"/>
  <c r="U85" i="2"/>
  <c r="S85" i="2"/>
  <c r="Q85" i="2"/>
  <c r="O85" i="2"/>
  <c r="M85" i="2"/>
  <c r="K85" i="2"/>
  <c r="I85" i="2"/>
  <c r="G85" i="2"/>
  <c r="E85" i="2"/>
  <c r="C85" i="2"/>
  <c r="BC84" i="2"/>
  <c r="BA84" i="2"/>
  <c r="AY84" i="2"/>
  <c r="AW84" i="2"/>
  <c r="AU84" i="2"/>
  <c r="AS84" i="2"/>
  <c r="AQ84" i="2"/>
  <c r="AO84" i="2"/>
  <c r="AM84" i="2"/>
  <c r="AK84" i="2"/>
  <c r="AI84" i="2"/>
  <c r="AG84" i="2"/>
  <c r="AE84" i="2"/>
  <c r="AC84" i="2"/>
  <c r="AA84" i="2"/>
  <c r="Y84" i="2"/>
  <c r="W84" i="2"/>
  <c r="U84" i="2"/>
  <c r="S84" i="2"/>
  <c r="Q84" i="2"/>
  <c r="O84" i="2"/>
  <c r="M84" i="2"/>
  <c r="K84" i="2"/>
  <c r="I84" i="2"/>
  <c r="G84" i="2"/>
  <c r="E84" i="2"/>
  <c r="C84" i="2"/>
  <c r="BC83" i="2"/>
  <c r="BA83" i="2"/>
  <c r="AY83" i="2"/>
  <c r="AW83" i="2"/>
  <c r="AU83" i="2"/>
  <c r="AS83" i="2"/>
  <c r="AQ83" i="2"/>
  <c r="AO83" i="2"/>
  <c r="AM83" i="2"/>
  <c r="AK83" i="2"/>
  <c r="AI83" i="2"/>
  <c r="AG83" i="2"/>
  <c r="AE83" i="2"/>
  <c r="AC83" i="2"/>
  <c r="AA83" i="2"/>
  <c r="Y83" i="2"/>
  <c r="W83" i="2"/>
  <c r="U83" i="2"/>
  <c r="S83" i="2"/>
  <c r="Q83" i="2"/>
  <c r="O83" i="2"/>
  <c r="M83" i="2"/>
  <c r="K83" i="2"/>
  <c r="I83" i="2"/>
  <c r="G83" i="2"/>
  <c r="E83" i="2"/>
  <c r="C83" i="2"/>
  <c r="BC82" i="2"/>
  <c r="BC81" i="2" s="1"/>
  <c r="BA82" i="2"/>
  <c r="BA81" i="2" s="1"/>
  <c r="AY82" i="2"/>
  <c r="AY81" i="2" s="1"/>
  <c r="AW82" i="2"/>
  <c r="AW81" i="2" s="1"/>
  <c r="AU82" i="2"/>
  <c r="AU81" i="2" s="1"/>
  <c r="AS82" i="2"/>
  <c r="AS81" i="2" s="1"/>
  <c r="AQ82" i="2"/>
  <c r="AQ81" i="2" s="1"/>
  <c r="AO82" i="2"/>
  <c r="AO81" i="2" s="1"/>
  <c r="AM82" i="2"/>
  <c r="AM81" i="2" s="1"/>
  <c r="AK82" i="2"/>
  <c r="AK81" i="2" s="1"/>
  <c r="AI82" i="2"/>
  <c r="AI81" i="2" s="1"/>
  <c r="AG82" i="2"/>
  <c r="AG81" i="2" s="1"/>
  <c r="AE82" i="2"/>
  <c r="AE81" i="2" s="1"/>
  <c r="AC82" i="2"/>
  <c r="AC81" i="2" s="1"/>
  <c r="AA82" i="2"/>
  <c r="AA81" i="2" s="1"/>
  <c r="Y82" i="2"/>
  <c r="Y81" i="2" s="1"/>
  <c r="W82" i="2"/>
  <c r="W81" i="2" s="1"/>
  <c r="U82" i="2"/>
  <c r="U81" i="2" s="1"/>
  <c r="S82" i="2"/>
  <c r="S81" i="2" s="1"/>
  <c r="Q82" i="2"/>
  <c r="Q81" i="2" s="1"/>
  <c r="O82" i="2"/>
  <c r="O81" i="2" s="1"/>
  <c r="M82" i="2"/>
  <c r="M81" i="2" s="1"/>
  <c r="K82" i="2"/>
  <c r="K81" i="2" s="1"/>
  <c r="I82" i="2"/>
  <c r="I81" i="2" s="1"/>
  <c r="G82" i="2"/>
  <c r="G81" i="2" s="1"/>
  <c r="E82" i="2"/>
  <c r="E81" i="2" s="1"/>
  <c r="C82" i="2"/>
  <c r="BA103" i="2"/>
  <c r="AW103" i="2"/>
  <c r="AS103" i="2"/>
  <c r="AO103" i="2"/>
  <c r="AK103" i="2"/>
  <c r="AG103" i="2"/>
  <c r="AC103" i="2"/>
  <c r="Y103" i="2"/>
  <c r="U103" i="2"/>
  <c r="Q103" i="2"/>
  <c r="M103" i="2"/>
  <c r="I103" i="2"/>
  <c r="E103" i="2"/>
  <c r="BC102" i="2"/>
  <c r="AY102" i="2"/>
  <c r="AU102" i="2"/>
  <c r="AQ102" i="2"/>
  <c r="AM102" i="2"/>
  <c r="AI102" i="2"/>
  <c r="AE102" i="2"/>
  <c r="AA102" i="2"/>
  <c r="W102" i="2"/>
  <c r="T102" i="2"/>
  <c r="R102" i="2"/>
  <c r="P102" i="2"/>
  <c r="N102" i="2"/>
  <c r="L102" i="2"/>
  <c r="J102" i="2"/>
  <c r="H102" i="2"/>
  <c r="F102" i="2"/>
  <c r="D102" i="2"/>
  <c r="BD101" i="2"/>
  <c r="BB101" i="2"/>
  <c r="AZ101" i="2"/>
  <c r="AX101" i="2"/>
  <c r="AV101" i="2"/>
  <c r="AT101" i="2"/>
  <c r="AR101" i="2"/>
  <c r="AP101" i="2"/>
  <c r="AN101" i="2"/>
  <c r="AL101" i="2"/>
  <c r="AJ101" i="2"/>
  <c r="AH101" i="2"/>
  <c r="AF101" i="2"/>
  <c r="AD101" i="2"/>
  <c r="AB101" i="2"/>
  <c r="Z101" i="2"/>
  <c r="X101" i="2"/>
  <c r="V101" i="2"/>
  <c r="T101" i="2"/>
  <c r="R101" i="2"/>
  <c r="P101" i="2"/>
  <c r="N101" i="2"/>
  <c r="L101" i="2"/>
  <c r="J101" i="2"/>
  <c r="H101" i="2"/>
  <c r="F101" i="2"/>
  <c r="D101" i="2"/>
  <c r="BD100" i="2"/>
  <c r="BB100" i="2"/>
  <c r="AZ100" i="2"/>
  <c r="AX100" i="2"/>
  <c r="AV100" i="2"/>
  <c r="AT100" i="2"/>
  <c r="AR100" i="2"/>
  <c r="AP100" i="2"/>
  <c r="AN100" i="2"/>
  <c r="AL100" i="2"/>
  <c r="AJ100" i="2"/>
  <c r="AH100" i="2"/>
  <c r="AF100" i="2"/>
  <c r="AD100" i="2"/>
  <c r="AB100" i="2"/>
  <c r="Z100" i="2"/>
  <c r="X100" i="2"/>
  <c r="V100" i="2"/>
  <c r="T100" i="2"/>
  <c r="R100" i="2"/>
  <c r="P100" i="2"/>
  <c r="N100" i="2"/>
  <c r="L100" i="2"/>
  <c r="J100" i="2"/>
  <c r="H100" i="2"/>
  <c r="F100" i="2"/>
  <c r="D100" i="2"/>
  <c r="BD99" i="2"/>
  <c r="BB99" i="2"/>
  <c r="AZ99" i="2"/>
  <c r="AX99" i="2"/>
  <c r="AV99" i="2"/>
  <c r="AT99" i="2"/>
  <c r="AR99" i="2"/>
  <c r="AP99" i="2"/>
  <c r="AN99" i="2"/>
  <c r="AL99" i="2"/>
  <c r="AJ99" i="2"/>
  <c r="AH99" i="2"/>
  <c r="AF99" i="2"/>
  <c r="AD99" i="2"/>
  <c r="AB99" i="2"/>
  <c r="Z99" i="2"/>
  <c r="X99" i="2"/>
  <c r="V99" i="2"/>
  <c r="T99" i="2"/>
  <c r="R99" i="2"/>
  <c r="P99" i="2"/>
  <c r="N99" i="2"/>
  <c r="L99" i="2"/>
  <c r="J99" i="2"/>
  <c r="H99" i="2"/>
  <c r="F99" i="2"/>
  <c r="D99" i="2"/>
  <c r="BD98" i="2"/>
  <c r="BB98" i="2"/>
  <c r="AZ98" i="2"/>
  <c r="AX98" i="2"/>
  <c r="AV98" i="2"/>
  <c r="AT98" i="2"/>
  <c r="AR98" i="2"/>
  <c r="AP98" i="2"/>
  <c r="AN98" i="2"/>
  <c r="AL98" i="2"/>
  <c r="AJ98" i="2"/>
  <c r="AH98" i="2"/>
  <c r="AF98" i="2"/>
  <c r="AD98" i="2"/>
  <c r="AB98" i="2"/>
  <c r="Z98" i="2"/>
  <c r="X98" i="2"/>
  <c r="V98" i="2"/>
  <c r="T98" i="2"/>
  <c r="R98" i="2"/>
  <c r="P98" i="2"/>
  <c r="N98" i="2"/>
  <c r="L98" i="2"/>
  <c r="J98" i="2"/>
  <c r="H98" i="2"/>
  <c r="F98" i="2"/>
  <c r="D98" i="2"/>
  <c r="AX96" i="2"/>
  <c r="AV96" i="2"/>
  <c r="AT96" i="2"/>
  <c r="AR96" i="2"/>
  <c r="AP96" i="2"/>
  <c r="AN96" i="2"/>
  <c r="AL96" i="2"/>
  <c r="AJ96" i="2"/>
  <c r="AH96" i="2"/>
  <c r="AF96" i="2"/>
  <c r="AD96" i="2"/>
  <c r="AB96" i="2"/>
  <c r="Z96" i="2"/>
  <c r="X96" i="2"/>
  <c r="V96" i="2"/>
  <c r="T96" i="2"/>
  <c r="R96" i="2"/>
  <c r="P96" i="2"/>
  <c r="N96" i="2"/>
  <c r="L96" i="2"/>
  <c r="J96" i="2"/>
  <c r="H96" i="2"/>
  <c r="F96" i="2"/>
  <c r="D96" i="2"/>
  <c r="AX95" i="2"/>
  <c r="AV95" i="2"/>
  <c r="AT95" i="2"/>
  <c r="AR95" i="2"/>
  <c r="AP95" i="2"/>
  <c r="AN95" i="2"/>
  <c r="AL95" i="2"/>
  <c r="AJ95" i="2"/>
  <c r="AH95" i="2"/>
  <c r="AF95" i="2"/>
  <c r="AD95" i="2"/>
  <c r="AB95" i="2"/>
  <c r="Z95" i="2"/>
  <c r="X95" i="2"/>
  <c r="V95" i="2"/>
  <c r="T95" i="2"/>
  <c r="R95" i="2"/>
  <c r="P95" i="2"/>
  <c r="N95" i="2"/>
  <c r="L95" i="2"/>
  <c r="J95" i="2"/>
  <c r="H95" i="2"/>
  <c r="F95" i="2"/>
  <c r="D95" i="2"/>
  <c r="BB94" i="2"/>
  <c r="AZ94" i="2"/>
  <c r="AX94" i="2"/>
  <c r="AV94" i="2"/>
  <c r="AT94" i="2"/>
  <c r="AR94" i="2"/>
  <c r="AP94" i="2"/>
  <c r="AN94" i="2"/>
  <c r="AL94" i="2"/>
  <c r="AJ94" i="2"/>
  <c r="AH94" i="2"/>
  <c r="AF94" i="2"/>
  <c r="AD94" i="2"/>
  <c r="AB94" i="2"/>
  <c r="Z94" i="2"/>
  <c r="X94" i="2"/>
  <c r="V94" i="2"/>
  <c r="T94" i="2"/>
  <c r="R94" i="2"/>
  <c r="P94" i="2"/>
  <c r="N94" i="2"/>
  <c r="L94" i="2"/>
  <c r="J94" i="2"/>
  <c r="H94" i="2"/>
  <c r="F94" i="2"/>
  <c r="D94" i="2"/>
  <c r="BD93" i="2"/>
  <c r="BB93" i="2"/>
  <c r="AZ93" i="2"/>
  <c r="AX93" i="2"/>
  <c r="AV93" i="2"/>
  <c r="AT93" i="2"/>
  <c r="AR93" i="2"/>
  <c r="AP93" i="2"/>
  <c r="AN93" i="2"/>
  <c r="AL93" i="2"/>
  <c r="AJ93" i="2"/>
  <c r="AH93" i="2"/>
  <c r="AF93" i="2"/>
  <c r="AD93" i="2"/>
  <c r="AB93" i="2"/>
  <c r="Z93" i="2"/>
  <c r="X93" i="2"/>
  <c r="V93" i="2"/>
  <c r="T93" i="2"/>
  <c r="R93" i="2"/>
  <c r="P93" i="2"/>
  <c r="N93" i="2"/>
  <c r="L93" i="2"/>
  <c r="J93" i="2"/>
  <c r="H93" i="2"/>
  <c r="F93" i="2"/>
  <c r="D93" i="2"/>
  <c r="BD92" i="2"/>
  <c r="BB92" i="2"/>
  <c r="AZ92" i="2"/>
  <c r="AX92" i="2"/>
  <c r="AV92" i="2"/>
  <c r="AT92" i="2"/>
  <c r="AR92" i="2"/>
  <c r="AP92" i="2"/>
  <c r="AN92" i="2"/>
  <c r="AL92" i="2"/>
  <c r="AJ92" i="2"/>
  <c r="AH92" i="2"/>
  <c r="AF92" i="2"/>
  <c r="AD92" i="2"/>
  <c r="AB92" i="2"/>
  <c r="Z92" i="2"/>
  <c r="X92" i="2"/>
  <c r="V92" i="2"/>
  <c r="T92" i="2"/>
  <c r="R92" i="2"/>
  <c r="P92" i="2"/>
  <c r="N92" i="2"/>
  <c r="L92" i="2"/>
  <c r="J92" i="2"/>
  <c r="H92" i="2"/>
  <c r="F92" i="2"/>
  <c r="D92" i="2"/>
  <c r="BD91" i="2"/>
  <c r="BB91" i="2"/>
  <c r="AZ91" i="2"/>
  <c r="AX91" i="2"/>
  <c r="AV91" i="2"/>
  <c r="AT91" i="2"/>
  <c r="AR91" i="2"/>
  <c r="AP91" i="2"/>
  <c r="AN91" i="2"/>
  <c r="AL91" i="2"/>
  <c r="AJ91" i="2"/>
  <c r="AH91" i="2"/>
  <c r="AF91" i="2"/>
  <c r="AD91" i="2"/>
  <c r="AB91" i="2"/>
  <c r="Z91" i="2"/>
  <c r="X91" i="2"/>
  <c r="V91" i="2"/>
  <c r="T91" i="2"/>
  <c r="R91" i="2"/>
  <c r="P91" i="2"/>
  <c r="N91" i="2"/>
  <c r="L91" i="2"/>
  <c r="J91" i="2"/>
  <c r="H91" i="2"/>
  <c r="F91" i="2"/>
  <c r="D91" i="2"/>
  <c r="BD90" i="2"/>
  <c r="BB90" i="2"/>
  <c r="AZ90" i="2"/>
  <c r="AX90" i="2"/>
  <c r="AV90" i="2"/>
  <c r="AT90" i="2"/>
  <c r="AR90" i="2"/>
  <c r="AP90" i="2"/>
  <c r="AN90" i="2"/>
  <c r="AL90" i="2"/>
  <c r="AJ90" i="2"/>
  <c r="AH90" i="2"/>
  <c r="AF90" i="2"/>
  <c r="AD90" i="2"/>
  <c r="AB90" i="2"/>
  <c r="Z90" i="2"/>
  <c r="X90" i="2"/>
  <c r="V90" i="2"/>
  <c r="T90" i="2"/>
  <c r="R90" i="2"/>
  <c r="P90" i="2"/>
  <c r="N90" i="2"/>
  <c r="L90" i="2"/>
  <c r="J90" i="2"/>
  <c r="H90" i="2"/>
  <c r="F90" i="2"/>
  <c r="D90" i="2"/>
  <c r="BD89" i="2"/>
  <c r="BB89" i="2"/>
  <c r="AZ89" i="2"/>
  <c r="AX89" i="2"/>
  <c r="AV89" i="2"/>
  <c r="AT89" i="2"/>
  <c r="AR89" i="2"/>
  <c r="AP89" i="2"/>
  <c r="AN89" i="2"/>
  <c r="AL89" i="2"/>
  <c r="AJ89" i="2"/>
  <c r="AH89" i="2"/>
  <c r="AF89" i="2"/>
  <c r="AD89" i="2"/>
  <c r="AB89" i="2"/>
  <c r="Z89" i="2"/>
  <c r="X89" i="2"/>
  <c r="V89" i="2"/>
  <c r="T89" i="2"/>
  <c r="R89" i="2"/>
  <c r="P89" i="2"/>
  <c r="N89" i="2"/>
  <c r="L89" i="2"/>
  <c r="J89" i="2"/>
  <c r="H89" i="2"/>
  <c r="F89" i="2"/>
  <c r="D89" i="2"/>
  <c r="BD88" i="2"/>
  <c r="BB88" i="2"/>
  <c r="AZ88" i="2"/>
  <c r="AX88" i="2"/>
  <c r="AV88" i="2"/>
  <c r="AT88" i="2"/>
  <c r="AR88" i="2"/>
  <c r="AP88" i="2"/>
  <c r="AN88" i="2"/>
  <c r="AL88" i="2"/>
  <c r="AJ88" i="2"/>
  <c r="AH88" i="2"/>
  <c r="AF88" i="2"/>
  <c r="AD88" i="2"/>
  <c r="AB88" i="2"/>
  <c r="Z88" i="2"/>
  <c r="X88" i="2"/>
  <c r="V88" i="2"/>
  <c r="T88" i="2"/>
  <c r="R88" i="2"/>
  <c r="P88" i="2"/>
  <c r="N88" i="2"/>
  <c r="L88" i="2"/>
  <c r="J88" i="2"/>
  <c r="H88" i="2"/>
  <c r="F88" i="2"/>
  <c r="D88" i="2"/>
  <c r="BD87" i="2"/>
  <c r="BB87" i="2"/>
  <c r="AZ87" i="2"/>
  <c r="AX87" i="2"/>
  <c r="AV87" i="2"/>
  <c r="AT87" i="2"/>
  <c r="AR87" i="2"/>
  <c r="AP87" i="2"/>
  <c r="AN87" i="2"/>
  <c r="AL87" i="2"/>
  <c r="AJ87" i="2"/>
  <c r="AH87" i="2"/>
  <c r="AF87" i="2"/>
  <c r="AD87" i="2"/>
  <c r="AB87" i="2"/>
  <c r="Z87" i="2"/>
  <c r="X87" i="2"/>
  <c r="V87" i="2"/>
  <c r="T87" i="2"/>
  <c r="R87" i="2"/>
  <c r="P87" i="2"/>
  <c r="N87" i="2"/>
  <c r="L87" i="2"/>
  <c r="J87" i="2"/>
  <c r="H87" i="2"/>
  <c r="F87" i="2"/>
  <c r="D87" i="2"/>
  <c r="BD86" i="2"/>
  <c r="BB86" i="2"/>
  <c r="AZ86" i="2"/>
  <c r="AX86" i="2"/>
  <c r="AV86" i="2"/>
  <c r="AT86" i="2"/>
  <c r="AR86" i="2"/>
  <c r="AP86" i="2"/>
  <c r="AN86" i="2"/>
  <c r="AL86" i="2"/>
  <c r="AJ86" i="2"/>
  <c r="AH86" i="2"/>
  <c r="AF86" i="2"/>
  <c r="AD86" i="2"/>
  <c r="AB86" i="2"/>
  <c r="Z86" i="2"/>
  <c r="X86" i="2"/>
  <c r="V86" i="2"/>
  <c r="T86" i="2"/>
  <c r="R86" i="2"/>
  <c r="P86" i="2"/>
  <c r="N86" i="2"/>
  <c r="L86" i="2"/>
  <c r="J86" i="2"/>
  <c r="H86" i="2"/>
  <c r="F86" i="2"/>
  <c r="D86" i="2"/>
  <c r="BD85" i="2"/>
  <c r="BB85" i="2"/>
  <c r="AZ85" i="2"/>
  <c r="AX85" i="2"/>
  <c r="AV85" i="2"/>
  <c r="AT85" i="2"/>
  <c r="AR85" i="2"/>
  <c r="AP85" i="2"/>
  <c r="AN85" i="2"/>
  <c r="AL85" i="2"/>
  <c r="AJ85" i="2"/>
  <c r="AH85" i="2"/>
  <c r="AF85" i="2"/>
  <c r="AD85" i="2"/>
  <c r="AB85" i="2"/>
  <c r="Z85" i="2"/>
  <c r="X85" i="2"/>
  <c r="V85" i="2"/>
  <c r="T85" i="2"/>
  <c r="R85" i="2"/>
  <c r="P85" i="2"/>
  <c r="N85" i="2"/>
  <c r="L85" i="2"/>
  <c r="J85" i="2"/>
  <c r="H85" i="2"/>
  <c r="F85" i="2"/>
  <c r="D85" i="2"/>
  <c r="BD84" i="2"/>
  <c r="BB84" i="2"/>
  <c r="AZ84" i="2"/>
  <c r="AX84" i="2"/>
  <c r="AV84" i="2"/>
  <c r="AT84" i="2"/>
  <c r="AR84" i="2"/>
  <c r="AP84" i="2"/>
  <c r="AN84" i="2"/>
  <c r="AL84" i="2"/>
  <c r="AJ84" i="2"/>
  <c r="AH84" i="2"/>
  <c r="AF84" i="2"/>
  <c r="AD84" i="2"/>
  <c r="AB84" i="2"/>
  <c r="Z84" i="2"/>
  <c r="X84" i="2"/>
  <c r="V84" i="2"/>
  <c r="T84" i="2"/>
  <c r="R84" i="2"/>
  <c r="P84" i="2"/>
  <c r="N84" i="2"/>
  <c r="L84" i="2"/>
  <c r="J84" i="2"/>
  <c r="H84" i="2"/>
  <c r="F84" i="2"/>
  <c r="D84" i="2"/>
  <c r="BD83" i="2"/>
  <c r="BB83" i="2"/>
  <c r="AZ83" i="2"/>
  <c r="AX83" i="2"/>
  <c r="AV83" i="2"/>
  <c r="AT83" i="2"/>
  <c r="AR83" i="2"/>
  <c r="AP83" i="2"/>
  <c r="AN83" i="2"/>
  <c r="AL83" i="2"/>
  <c r="AJ83" i="2"/>
  <c r="AH83" i="2"/>
  <c r="AF83" i="2"/>
  <c r="AD83" i="2"/>
  <c r="AB83" i="2"/>
  <c r="Z83" i="2"/>
  <c r="X83" i="2"/>
  <c r="V83" i="2"/>
  <c r="T83" i="2"/>
  <c r="R83" i="2"/>
  <c r="P83" i="2"/>
  <c r="N83" i="2"/>
  <c r="L83" i="2"/>
  <c r="J83" i="2"/>
  <c r="H83" i="2"/>
  <c r="F83" i="2"/>
  <c r="D83" i="2"/>
  <c r="BD82" i="2"/>
  <c r="BB82" i="2"/>
  <c r="AZ82" i="2"/>
  <c r="AX82" i="2"/>
  <c r="AX81" i="2" s="1"/>
  <c r="AV82" i="2"/>
  <c r="AV81" i="2" s="1"/>
  <c r="AT82" i="2"/>
  <c r="AT81" i="2" s="1"/>
  <c r="AR82" i="2"/>
  <c r="AR81" i="2" s="1"/>
  <c r="AP82" i="2"/>
  <c r="AP81" i="2" s="1"/>
  <c r="AN82" i="2"/>
  <c r="AN81" i="2" s="1"/>
  <c r="AL82" i="2"/>
  <c r="AL81" i="2" s="1"/>
  <c r="AJ82" i="2"/>
  <c r="AJ81" i="2" s="1"/>
  <c r="AH82" i="2"/>
  <c r="AH81" i="2" s="1"/>
  <c r="AF82" i="2"/>
  <c r="AF81" i="2" s="1"/>
  <c r="AD82" i="2"/>
  <c r="AD81" i="2" s="1"/>
  <c r="AB82" i="2"/>
  <c r="AB81" i="2" s="1"/>
  <c r="Z82" i="2"/>
  <c r="Z81" i="2" s="1"/>
  <c r="X82" i="2"/>
  <c r="X81" i="2" s="1"/>
  <c r="V82" i="2"/>
  <c r="V81" i="2" s="1"/>
  <c r="T82" i="2"/>
  <c r="T81" i="2" s="1"/>
  <c r="R82" i="2"/>
  <c r="R81" i="2" s="1"/>
  <c r="P82" i="2"/>
  <c r="P81" i="2" s="1"/>
  <c r="N82" i="2"/>
  <c r="N81" i="2" s="1"/>
  <c r="L82" i="2"/>
  <c r="L81" i="2" s="1"/>
  <c r="J82" i="2"/>
  <c r="J81" i="2" s="1"/>
  <c r="H82" i="2"/>
  <c r="H81" i="2" s="1"/>
  <c r="F82" i="2"/>
  <c r="F81" i="2" s="1"/>
  <c r="D82" i="2"/>
  <c r="D81" i="2" s="1"/>
  <c r="BC80" i="2"/>
  <c r="BA80" i="2"/>
  <c r="AY80" i="2"/>
  <c r="AW80" i="2"/>
  <c r="AU80" i="2"/>
  <c r="AS80" i="2"/>
  <c r="AQ80" i="2"/>
  <c r="AO80" i="2"/>
  <c r="AM80" i="2"/>
  <c r="AK80" i="2"/>
  <c r="AI80" i="2"/>
  <c r="AG80" i="2"/>
  <c r="AE80" i="2"/>
  <c r="AC80" i="2"/>
  <c r="AA80" i="2"/>
  <c r="Y80" i="2"/>
  <c r="W80" i="2"/>
  <c r="U80" i="2"/>
  <c r="S80" i="2"/>
  <c r="Q80" i="2"/>
  <c r="O80" i="2"/>
  <c r="M80" i="2"/>
  <c r="K80" i="2"/>
  <c r="I80" i="2"/>
  <c r="G80" i="2"/>
  <c r="E80" i="2"/>
  <c r="C80" i="2"/>
  <c r="BC79" i="2"/>
  <c r="BA79" i="2"/>
  <c r="AY79" i="2"/>
  <c r="AW79" i="2"/>
  <c r="AU79" i="2"/>
  <c r="AS79" i="2"/>
  <c r="AQ79" i="2"/>
  <c r="AO79" i="2"/>
  <c r="AM79" i="2"/>
  <c r="AK79" i="2"/>
  <c r="AI79" i="2"/>
  <c r="AG79" i="2"/>
  <c r="AE79" i="2"/>
  <c r="AC79" i="2"/>
  <c r="AA79" i="2"/>
  <c r="Y79" i="2"/>
  <c r="W79" i="2"/>
  <c r="U79" i="2"/>
  <c r="S79" i="2"/>
  <c r="Q79" i="2"/>
  <c r="O79" i="2"/>
  <c r="M79" i="2"/>
  <c r="K79" i="2"/>
  <c r="I79" i="2"/>
  <c r="G79" i="2"/>
  <c r="E79" i="2"/>
  <c r="C79" i="2"/>
  <c r="BC78" i="2"/>
  <c r="BA78" i="2"/>
  <c r="AY78" i="2"/>
  <c r="AW78" i="2"/>
  <c r="AU78" i="2"/>
  <c r="AS78" i="2"/>
  <c r="AQ78" i="2"/>
  <c r="AO78" i="2"/>
  <c r="AM78" i="2"/>
  <c r="AK78" i="2"/>
  <c r="AI78" i="2"/>
  <c r="AG78" i="2"/>
  <c r="AE78" i="2"/>
  <c r="AC78" i="2"/>
  <c r="AA78" i="2"/>
  <c r="Y78" i="2"/>
  <c r="W78" i="2"/>
  <c r="U78" i="2"/>
  <c r="S78" i="2"/>
  <c r="Q78" i="2"/>
  <c r="O78" i="2"/>
  <c r="M78" i="2"/>
  <c r="K78" i="2"/>
  <c r="I78" i="2"/>
  <c r="G78" i="2"/>
  <c r="E78" i="2"/>
  <c r="C78" i="2"/>
  <c r="BC77" i="2"/>
  <c r="BA77" i="2"/>
  <c r="AY77" i="2"/>
  <c r="AW77" i="2"/>
  <c r="AU77" i="2"/>
  <c r="AS77" i="2"/>
  <c r="AQ77" i="2"/>
  <c r="AO77" i="2"/>
  <c r="AM77" i="2"/>
  <c r="AK77" i="2"/>
  <c r="AI77" i="2"/>
  <c r="AG77" i="2"/>
  <c r="AE77" i="2"/>
  <c r="AC77" i="2"/>
  <c r="AA77" i="2"/>
  <c r="Y77" i="2"/>
  <c r="W77" i="2"/>
  <c r="U77" i="2"/>
  <c r="S77" i="2"/>
  <c r="Q77" i="2"/>
  <c r="O77" i="2"/>
  <c r="M77" i="2"/>
  <c r="K77" i="2"/>
  <c r="I77" i="2"/>
  <c r="G77" i="2"/>
  <c r="E77" i="2"/>
  <c r="C77" i="2"/>
  <c r="BC76" i="2"/>
  <c r="BA76" i="2"/>
  <c r="AY76" i="2"/>
  <c r="AW76" i="2"/>
  <c r="AU76" i="2"/>
  <c r="AS76" i="2"/>
  <c r="AQ76" i="2"/>
  <c r="AO76" i="2"/>
  <c r="AM76" i="2"/>
  <c r="AK76" i="2"/>
  <c r="AI76" i="2"/>
  <c r="AG76" i="2"/>
  <c r="AE76" i="2"/>
  <c r="AC76" i="2"/>
  <c r="AA76" i="2"/>
  <c r="Y76" i="2"/>
  <c r="W76" i="2"/>
  <c r="U76" i="2"/>
  <c r="S76" i="2"/>
  <c r="Q76" i="2"/>
  <c r="O76" i="2"/>
  <c r="M76" i="2"/>
  <c r="K76" i="2"/>
  <c r="I76" i="2"/>
  <c r="G76" i="2"/>
  <c r="E76" i="2"/>
  <c r="C76" i="2"/>
  <c r="BC75" i="2"/>
  <c r="BA75" i="2"/>
  <c r="AY75" i="2"/>
  <c r="AW75" i="2"/>
  <c r="AU75" i="2"/>
  <c r="AS75" i="2"/>
  <c r="AQ75" i="2"/>
  <c r="AO75" i="2"/>
  <c r="AM75" i="2"/>
  <c r="AK75" i="2"/>
  <c r="AI75" i="2"/>
  <c r="AG75" i="2"/>
  <c r="AE75" i="2"/>
  <c r="AC75" i="2"/>
  <c r="AA75" i="2"/>
  <c r="Y75" i="2"/>
  <c r="W75" i="2"/>
  <c r="U75" i="2"/>
  <c r="S75" i="2"/>
  <c r="Q75" i="2"/>
  <c r="O75" i="2"/>
  <c r="M75" i="2"/>
  <c r="K75" i="2"/>
  <c r="I75" i="2"/>
  <c r="G75" i="2"/>
  <c r="E75" i="2"/>
  <c r="C75" i="2"/>
  <c r="BC74" i="2"/>
  <c r="BA74" i="2"/>
  <c r="AY74" i="2"/>
  <c r="AW74" i="2"/>
  <c r="AU74" i="2"/>
  <c r="AS74" i="2"/>
  <c r="AQ74" i="2"/>
  <c r="AO74" i="2"/>
  <c r="AM74" i="2"/>
  <c r="AK74" i="2"/>
  <c r="AI74" i="2"/>
  <c r="AG74" i="2"/>
  <c r="AE74" i="2"/>
  <c r="AC74" i="2"/>
  <c r="AA74" i="2"/>
  <c r="Y74" i="2"/>
  <c r="W74" i="2"/>
  <c r="U74" i="2"/>
  <c r="S74" i="2"/>
  <c r="Q74" i="2"/>
  <c r="O74" i="2"/>
  <c r="M74" i="2"/>
  <c r="K74" i="2"/>
  <c r="I74" i="2"/>
  <c r="G74" i="2"/>
  <c r="E74" i="2"/>
  <c r="C74" i="2"/>
  <c r="BC73" i="2"/>
  <c r="BA73" i="2"/>
  <c r="AY73" i="2"/>
  <c r="AW73" i="2"/>
  <c r="AU73" i="2"/>
  <c r="AS73" i="2"/>
  <c r="AQ73" i="2"/>
  <c r="AO73" i="2"/>
  <c r="AM73" i="2"/>
  <c r="AK73" i="2"/>
  <c r="AI73" i="2"/>
  <c r="AG73" i="2"/>
  <c r="AE73" i="2"/>
  <c r="AC73" i="2"/>
  <c r="AA73" i="2"/>
  <c r="Y73" i="2"/>
  <c r="W73" i="2"/>
  <c r="U73" i="2"/>
  <c r="S73" i="2"/>
  <c r="Q73" i="2"/>
  <c r="O73" i="2"/>
  <c r="M73" i="2"/>
  <c r="K73" i="2"/>
  <c r="I73" i="2"/>
  <c r="G73" i="2"/>
  <c r="E73" i="2"/>
  <c r="C73" i="2"/>
  <c r="BC72" i="2"/>
  <c r="BA72" i="2"/>
  <c r="AY72" i="2"/>
  <c r="AW72" i="2"/>
  <c r="AU72" i="2"/>
  <c r="AS72" i="2"/>
  <c r="AQ72" i="2"/>
  <c r="AO72" i="2"/>
  <c r="AM72" i="2"/>
  <c r="AK72" i="2"/>
  <c r="AI72" i="2"/>
  <c r="AG72" i="2"/>
  <c r="AE72" i="2"/>
  <c r="AC72" i="2"/>
  <c r="AA72" i="2"/>
  <c r="Y72" i="2"/>
  <c r="W72" i="2"/>
  <c r="U72" i="2"/>
  <c r="S72" i="2"/>
  <c r="Q72" i="2"/>
  <c r="O72" i="2"/>
  <c r="M72" i="2"/>
  <c r="K72" i="2"/>
  <c r="I72" i="2"/>
  <c r="G72" i="2"/>
  <c r="E72" i="2"/>
  <c r="C72" i="2"/>
  <c r="BC71" i="2"/>
  <c r="BA71" i="2"/>
  <c r="AY71" i="2"/>
  <c r="AW71" i="2"/>
  <c r="AU71" i="2"/>
  <c r="AS71" i="2"/>
  <c r="AQ71" i="2"/>
  <c r="AO71" i="2"/>
  <c r="AM71" i="2"/>
  <c r="AK71" i="2"/>
  <c r="AI71" i="2"/>
  <c r="AG71" i="2"/>
  <c r="AE71" i="2"/>
  <c r="AC71" i="2"/>
  <c r="AA71" i="2"/>
  <c r="Y71" i="2"/>
  <c r="W71" i="2"/>
  <c r="U71" i="2"/>
  <c r="S71" i="2"/>
  <c r="Q71" i="2"/>
  <c r="O71" i="2"/>
  <c r="M71" i="2"/>
  <c r="K71" i="2"/>
  <c r="I71" i="2"/>
  <c r="G71" i="2"/>
  <c r="E71" i="2"/>
  <c r="C71" i="2"/>
  <c r="BC70" i="2"/>
  <c r="BA70" i="2"/>
  <c r="AY70" i="2"/>
  <c r="AW70" i="2"/>
  <c r="AU70" i="2"/>
  <c r="AS70" i="2"/>
  <c r="AQ70" i="2"/>
  <c r="AO70" i="2"/>
  <c r="AM70" i="2"/>
  <c r="AK70" i="2"/>
  <c r="AI70" i="2"/>
  <c r="AG70" i="2"/>
  <c r="AE70" i="2"/>
  <c r="AC70" i="2"/>
  <c r="AA70" i="2"/>
  <c r="Y70" i="2"/>
  <c r="W70" i="2"/>
  <c r="U70" i="2"/>
  <c r="S70" i="2"/>
  <c r="Q70" i="2"/>
  <c r="O70" i="2"/>
  <c r="M70" i="2"/>
  <c r="K70" i="2"/>
  <c r="I70" i="2"/>
  <c r="G70" i="2"/>
  <c r="E70" i="2"/>
  <c r="C70" i="2"/>
  <c r="BC69" i="2"/>
  <c r="BA69" i="2"/>
  <c r="AY69" i="2"/>
  <c r="AW69" i="2"/>
  <c r="AU69" i="2"/>
  <c r="AS69" i="2"/>
  <c r="AQ69" i="2"/>
  <c r="AO69" i="2"/>
  <c r="AM69" i="2"/>
  <c r="AK69" i="2"/>
  <c r="AI69" i="2"/>
  <c r="AG69" i="2"/>
  <c r="AE69" i="2"/>
  <c r="AC69" i="2"/>
  <c r="AA69" i="2"/>
  <c r="Y69" i="2"/>
  <c r="W69" i="2"/>
  <c r="U69" i="2"/>
  <c r="S69" i="2"/>
  <c r="Q69" i="2"/>
  <c r="O69" i="2"/>
  <c r="M69" i="2"/>
  <c r="K69" i="2"/>
  <c r="I69" i="2"/>
  <c r="G69" i="2"/>
  <c r="E69" i="2"/>
  <c r="C69" i="2"/>
  <c r="BC68" i="2"/>
  <c r="BA68" i="2"/>
  <c r="AY68" i="2"/>
  <c r="AW68" i="2"/>
  <c r="AU68" i="2"/>
  <c r="AS68" i="2"/>
  <c r="AQ68" i="2"/>
  <c r="AO68" i="2"/>
  <c r="AM68" i="2"/>
  <c r="AK68" i="2"/>
  <c r="AI68" i="2"/>
  <c r="AG68" i="2"/>
  <c r="AE68" i="2"/>
  <c r="AC68" i="2"/>
  <c r="AA68" i="2"/>
  <c r="Y68" i="2"/>
  <c r="W68" i="2"/>
  <c r="U68" i="2"/>
  <c r="S68" i="2"/>
  <c r="Q68" i="2"/>
  <c r="O68" i="2"/>
  <c r="M68" i="2"/>
  <c r="K68" i="2"/>
  <c r="I68" i="2"/>
  <c r="G68" i="2"/>
  <c r="E68" i="2"/>
  <c r="C68" i="2"/>
  <c r="BC67" i="2"/>
  <c r="BA67" i="2"/>
  <c r="AY67" i="2"/>
  <c r="AW67" i="2"/>
  <c r="AU67" i="2"/>
  <c r="AS67" i="2"/>
  <c r="AQ67" i="2"/>
  <c r="AO67" i="2"/>
  <c r="AM67" i="2"/>
  <c r="AK67" i="2"/>
  <c r="AI67" i="2"/>
  <c r="AG67" i="2"/>
  <c r="AE67" i="2"/>
  <c r="AC67" i="2"/>
  <c r="AA67" i="2"/>
  <c r="Y67" i="2"/>
  <c r="W67" i="2"/>
  <c r="U67" i="2"/>
  <c r="S67" i="2"/>
  <c r="Q67" i="2"/>
  <c r="O67" i="2"/>
  <c r="M67" i="2"/>
  <c r="K67" i="2"/>
  <c r="I67" i="2"/>
  <c r="G67" i="2"/>
  <c r="E67" i="2"/>
  <c r="C67" i="2"/>
  <c r="BC66" i="2"/>
  <c r="BA66" i="2"/>
  <c r="AY66" i="2"/>
  <c r="AW66" i="2"/>
  <c r="AU66" i="2"/>
  <c r="AS66" i="2"/>
  <c r="AQ66" i="2"/>
  <c r="AO66" i="2"/>
  <c r="AM66" i="2"/>
  <c r="AK66" i="2"/>
  <c r="AI66" i="2"/>
  <c r="AG66" i="2"/>
  <c r="AE66" i="2"/>
  <c r="AC66" i="2"/>
  <c r="AA66" i="2"/>
  <c r="Y66" i="2"/>
  <c r="W66" i="2"/>
  <c r="U66" i="2"/>
  <c r="S66" i="2"/>
  <c r="Q66" i="2"/>
  <c r="O66" i="2"/>
  <c r="M66" i="2"/>
  <c r="K66" i="2"/>
  <c r="I66" i="2"/>
  <c r="G66" i="2"/>
  <c r="E66" i="2"/>
  <c r="C66" i="2"/>
  <c r="BC65" i="2"/>
  <c r="BA65" i="2"/>
  <c r="AY65" i="2"/>
  <c r="AW65" i="2"/>
  <c r="AU65" i="2"/>
  <c r="AS65" i="2"/>
  <c r="AQ65" i="2"/>
  <c r="AO65" i="2"/>
  <c r="AM65" i="2"/>
  <c r="AK65" i="2"/>
  <c r="AI65" i="2"/>
  <c r="AG65" i="2"/>
  <c r="AE65" i="2"/>
  <c r="AC65" i="2"/>
  <c r="AA65" i="2"/>
  <c r="Y65" i="2"/>
  <c r="W65" i="2"/>
  <c r="U65" i="2"/>
  <c r="S65" i="2"/>
  <c r="Q65" i="2"/>
  <c r="O65" i="2"/>
  <c r="M65" i="2"/>
  <c r="K65" i="2"/>
  <c r="I65" i="2"/>
  <c r="G65" i="2"/>
  <c r="E65" i="2"/>
  <c r="C65" i="2"/>
  <c r="BC64" i="2"/>
  <c r="BA64" i="2"/>
  <c r="AY64" i="2"/>
  <c r="AW64" i="2"/>
  <c r="AU64" i="2"/>
  <c r="AS64" i="2"/>
  <c r="AQ64" i="2"/>
  <c r="AO64" i="2"/>
  <c r="AM64" i="2"/>
  <c r="AK64" i="2"/>
  <c r="AI64" i="2"/>
  <c r="AG64" i="2"/>
  <c r="AE64" i="2"/>
  <c r="AC64" i="2"/>
  <c r="AA64" i="2"/>
  <c r="Y64" i="2"/>
  <c r="W64" i="2"/>
  <c r="U64" i="2"/>
  <c r="S64" i="2"/>
  <c r="Q64" i="2"/>
  <c r="O64" i="2"/>
  <c r="M64" i="2"/>
  <c r="K64" i="2"/>
  <c r="I64" i="2"/>
  <c r="G64" i="2"/>
  <c r="E64" i="2"/>
  <c r="C64" i="2"/>
  <c r="BC63" i="2"/>
  <c r="BA63" i="2"/>
  <c r="AY63" i="2"/>
  <c r="AW63" i="2"/>
  <c r="AU63" i="2"/>
  <c r="AS63" i="2"/>
  <c r="AQ63" i="2"/>
  <c r="AO63" i="2"/>
  <c r="AM63" i="2"/>
  <c r="AK63" i="2"/>
  <c r="AI63" i="2"/>
  <c r="AG63" i="2"/>
  <c r="AE63" i="2"/>
  <c r="AC63" i="2"/>
  <c r="AA63" i="2"/>
  <c r="Y63" i="2"/>
  <c r="W63" i="2"/>
  <c r="U63" i="2"/>
  <c r="S63" i="2"/>
  <c r="Q63" i="2"/>
  <c r="O63" i="2"/>
  <c r="M63" i="2"/>
  <c r="K63" i="2"/>
  <c r="I63" i="2"/>
  <c r="G63" i="2"/>
  <c r="E63" i="2"/>
  <c r="C63" i="2"/>
  <c r="BC62" i="2"/>
  <c r="BA62" i="2"/>
  <c r="AY62" i="2"/>
  <c r="AW62" i="2"/>
  <c r="AU62" i="2"/>
  <c r="AS62" i="2"/>
  <c r="AQ62" i="2"/>
  <c r="AO62" i="2"/>
  <c r="AM62" i="2"/>
  <c r="AK62" i="2"/>
  <c r="AI62" i="2"/>
  <c r="AG62" i="2"/>
  <c r="AE62" i="2"/>
  <c r="AC62" i="2"/>
  <c r="AA62" i="2"/>
  <c r="Y62" i="2"/>
  <c r="W62" i="2"/>
  <c r="U62" i="2"/>
  <c r="S62" i="2"/>
  <c r="Q62" i="2"/>
  <c r="O62" i="2"/>
  <c r="M62" i="2"/>
  <c r="K62" i="2"/>
  <c r="I62" i="2"/>
  <c r="G62" i="2"/>
  <c r="E62" i="2"/>
  <c r="C62" i="2"/>
  <c r="BC61" i="2"/>
  <c r="BA61" i="2"/>
  <c r="AY61" i="2"/>
  <c r="AW61" i="2"/>
  <c r="AU61" i="2"/>
  <c r="AS61" i="2"/>
  <c r="AQ61" i="2"/>
  <c r="AO61" i="2"/>
  <c r="AM61" i="2"/>
  <c r="AK61" i="2"/>
  <c r="AI61" i="2"/>
  <c r="AG61" i="2"/>
  <c r="AE61" i="2"/>
  <c r="AC61" i="2"/>
  <c r="AA61" i="2"/>
  <c r="Y61" i="2"/>
  <c r="W61" i="2"/>
  <c r="U61" i="2"/>
  <c r="S61" i="2"/>
  <c r="Q61" i="2"/>
  <c r="O61" i="2"/>
  <c r="M61" i="2"/>
  <c r="K61" i="2"/>
  <c r="I61" i="2"/>
  <c r="G61" i="2"/>
  <c r="E61" i="2"/>
  <c r="C61" i="2"/>
  <c r="BC60" i="2"/>
  <c r="BA60" i="2"/>
  <c r="AY60" i="2"/>
  <c r="AW60" i="2"/>
  <c r="AU60" i="2"/>
  <c r="AS60" i="2"/>
  <c r="AQ60" i="2"/>
  <c r="AO60" i="2"/>
  <c r="AM60" i="2"/>
  <c r="AK60" i="2"/>
  <c r="AI60" i="2"/>
  <c r="AG60" i="2"/>
  <c r="AE60" i="2"/>
  <c r="AC60" i="2"/>
  <c r="AA60" i="2"/>
  <c r="Y60" i="2"/>
  <c r="W60" i="2"/>
  <c r="U60" i="2"/>
  <c r="S60" i="2"/>
  <c r="Q60" i="2"/>
  <c r="O60" i="2"/>
  <c r="M60" i="2"/>
  <c r="K60" i="2"/>
  <c r="I60" i="2"/>
  <c r="G60" i="2"/>
  <c r="E60" i="2"/>
  <c r="C60" i="2"/>
  <c r="BC59" i="2"/>
  <c r="BA59" i="2"/>
  <c r="AY59" i="2"/>
  <c r="AW59" i="2"/>
  <c r="AU59" i="2"/>
  <c r="AS59" i="2"/>
  <c r="AQ59" i="2"/>
  <c r="AO59" i="2"/>
  <c r="AM59" i="2"/>
  <c r="AK59" i="2"/>
  <c r="AI59" i="2"/>
  <c r="AG59" i="2"/>
  <c r="AE59" i="2"/>
  <c r="AC59" i="2"/>
  <c r="AA59" i="2"/>
  <c r="Y59" i="2"/>
  <c r="W59" i="2"/>
  <c r="U59" i="2"/>
  <c r="S59" i="2"/>
  <c r="Q59" i="2"/>
  <c r="O59" i="2"/>
  <c r="M59" i="2"/>
  <c r="K59" i="2"/>
  <c r="I59" i="2"/>
  <c r="G59" i="2"/>
  <c r="E59" i="2"/>
  <c r="C59" i="2"/>
  <c r="BC58" i="2"/>
  <c r="BA58" i="2"/>
  <c r="AY58" i="2"/>
  <c r="AW58" i="2"/>
  <c r="AU58" i="2"/>
  <c r="AS58" i="2"/>
  <c r="AQ58" i="2"/>
  <c r="AO58" i="2"/>
  <c r="AM58" i="2"/>
  <c r="AK58" i="2"/>
  <c r="AI58" i="2"/>
  <c r="AG58" i="2"/>
  <c r="AE58" i="2"/>
  <c r="AC58" i="2"/>
  <c r="AA58" i="2"/>
  <c r="Y58" i="2"/>
  <c r="W58" i="2"/>
  <c r="U58" i="2"/>
  <c r="S58" i="2"/>
  <c r="Q58" i="2"/>
  <c r="O58" i="2"/>
  <c r="M58" i="2"/>
  <c r="K58" i="2"/>
  <c r="I58" i="2"/>
  <c r="G58" i="2"/>
  <c r="E58" i="2"/>
  <c r="C58" i="2"/>
  <c r="BC57" i="2"/>
  <c r="BA57" i="2"/>
  <c r="AY57" i="2"/>
  <c r="AW57" i="2"/>
  <c r="AU57" i="2"/>
  <c r="AS57" i="2"/>
  <c r="AQ57" i="2"/>
  <c r="AO57" i="2"/>
  <c r="AM57" i="2"/>
  <c r="AK57" i="2"/>
  <c r="AI57" i="2"/>
  <c r="AG57" i="2"/>
  <c r="AE57" i="2"/>
  <c r="AC57" i="2"/>
  <c r="AA57" i="2"/>
  <c r="Y57" i="2"/>
  <c r="W57" i="2"/>
  <c r="U57" i="2"/>
  <c r="S57" i="2"/>
  <c r="Q57" i="2"/>
  <c r="O57" i="2"/>
  <c r="M57" i="2"/>
  <c r="K57" i="2"/>
  <c r="I57" i="2"/>
  <c r="G57" i="2"/>
  <c r="E57" i="2"/>
  <c r="C57" i="2"/>
  <c r="BC56" i="2"/>
  <c r="BA56" i="2"/>
  <c r="AY56" i="2"/>
  <c r="AW56" i="2"/>
  <c r="AU56" i="2"/>
  <c r="AS56" i="2"/>
  <c r="AQ56" i="2"/>
  <c r="AO56" i="2"/>
  <c r="AM56" i="2"/>
  <c r="AK56" i="2"/>
  <c r="AI56" i="2"/>
  <c r="AG56" i="2"/>
  <c r="AE56" i="2"/>
  <c r="AC56" i="2"/>
  <c r="AA56" i="2"/>
  <c r="Y56" i="2"/>
  <c r="W56" i="2"/>
  <c r="U56" i="2"/>
  <c r="S56" i="2"/>
  <c r="Q56" i="2"/>
  <c r="O56" i="2"/>
  <c r="M56" i="2"/>
  <c r="K56" i="2"/>
  <c r="I56" i="2"/>
  <c r="G56" i="2"/>
  <c r="E56" i="2"/>
  <c r="C56" i="2"/>
  <c r="BC55" i="2"/>
  <c r="BA55" i="2"/>
  <c r="AY55" i="2"/>
  <c r="AW55" i="2"/>
  <c r="AU55" i="2"/>
  <c r="AS55" i="2"/>
  <c r="AQ55" i="2"/>
  <c r="AO55" i="2"/>
  <c r="AM55" i="2"/>
  <c r="AK55" i="2"/>
  <c r="AI55" i="2"/>
  <c r="AG55" i="2"/>
  <c r="AE55" i="2"/>
  <c r="AC55" i="2"/>
  <c r="AA55" i="2"/>
  <c r="Y55" i="2"/>
  <c r="W55" i="2"/>
  <c r="U55" i="2"/>
  <c r="S55" i="2"/>
  <c r="Q55" i="2"/>
  <c r="O55" i="2"/>
  <c r="M55" i="2"/>
  <c r="K55" i="2"/>
  <c r="I55" i="2"/>
  <c r="G55" i="2"/>
  <c r="E55" i="2"/>
  <c r="C55" i="2"/>
  <c r="BC54" i="2"/>
  <c r="BC53" i="2" s="1"/>
  <c r="BA54" i="2"/>
  <c r="BA53" i="2" s="1"/>
  <c r="AY54" i="2"/>
  <c r="AY53" i="2" s="1"/>
  <c r="AW54" i="2"/>
  <c r="AW53" i="2" s="1"/>
  <c r="AU54" i="2"/>
  <c r="AU53" i="2" s="1"/>
  <c r="AS54" i="2"/>
  <c r="AS53" i="2" s="1"/>
  <c r="AQ54" i="2"/>
  <c r="AQ53" i="2" s="1"/>
  <c r="AO54" i="2"/>
  <c r="AO53" i="2" s="1"/>
  <c r="AM54" i="2"/>
  <c r="AM53" i="2" s="1"/>
  <c r="AK54" i="2"/>
  <c r="AK53" i="2" s="1"/>
  <c r="AI54" i="2"/>
  <c r="AI53" i="2" s="1"/>
  <c r="AG54" i="2"/>
  <c r="AG53" i="2" s="1"/>
  <c r="AE54" i="2"/>
  <c r="AE53" i="2" s="1"/>
  <c r="AC54" i="2"/>
  <c r="AC53" i="2" s="1"/>
  <c r="AA54" i="2"/>
  <c r="AA53" i="2" s="1"/>
  <c r="Y54" i="2"/>
  <c r="Y53" i="2" s="1"/>
  <c r="W54" i="2"/>
  <c r="W53" i="2" s="1"/>
  <c r="U54" i="2"/>
  <c r="U53" i="2" s="1"/>
  <c r="S54" i="2"/>
  <c r="S53" i="2" s="1"/>
  <c r="Q54" i="2"/>
  <c r="Q53" i="2" s="1"/>
  <c r="O54" i="2"/>
  <c r="O53" i="2" s="1"/>
  <c r="M54" i="2"/>
  <c r="M53" i="2" s="1"/>
  <c r="K54" i="2"/>
  <c r="K53" i="2" s="1"/>
  <c r="I54" i="2"/>
  <c r="I53" i="2" s="1"/>
  <c r="G54" i="2"/>
  <c r="G53" i="2" s="1"/>
  <c r="E54" i="2"/>
  <c r="E53" i="2" s="1"/>
  <c r="C54" i="2"/>
  <c r="BC52" i="2"/>
  <c r="BC51" i="2" s="1"/>
  <c r="BC50" i="2" s="1"/>
  <c r="BA52" i="2"/>
  <c r="BA51" i="2" s="1"/>
  <c r="BA50" i="2" s="1"/>
  <c r="AY52" i="2"/>
  <c r="AY51" i="2" s="1"/>
  <c r="AY50" i="2" s="1"/>
  <c r="AW52" i="2"/>
  <c r="AW51" i="2" s="1"/>
  <c r="AW50" i="2" s="1"/>
  <c r="AU52" i="2"/>
  <c r="AU51" i="2" s="1"/>
  <c r="AU50" i="2" s="1"/>
  <c r="AS52" i="2"/>
  <c r="AS51" i="2" s="1"/>
  <c r="AS50" i="2" s="1"/>
  <c r="AQ52" i="2"/>
  <c r="AQ51" i="2" s="1"/>
  <c r="AQ50" i="2" s="1"/>
  <c r="AO52" i="2"/>
  <c r="AO51" i="2" s="1"/>
  <c r="AO50" i="2" s="1"/>
  <c r="AM52" i="2"/>
  <c r="AM51" i="2" s="1"/>
  <c r="AM50" i="2" s="1"/>
  <c r="AK52" i="2"/>
  <c r="AK51" i="2" s="1"/>
  <c r="AK50" i="2" s="1"/>
  <c r="AI52" i="2"/>
  <c r="AI51" i="2" s="1"/>
  <c r="AI50" i="2" s="1"/>
  <c r="AG52" i="2"/>
  <c r="AG51" i="2" s="1"/>
  <c r="AG50" i="2" s="1"/>
  <c r="AE52" i="2"/>
  <c r="AE51" i="2" s="1"/>
  <c r="AE50" i="2" s="1"/>
  <c r="AC52" i="2"/>
  <c r="AC51" i="2" s="1"/>
  <c r="AC50" i="2" s="1"/>
  <c r="AA52" i="2"/>
  <c r="AA51" i="2" s="1"/>
  <c r="AA50" i="2" s="1"/>
  <c r="Y52" i="2"/>
  <c r="Y51" i="2" s="1"/>
  <c r="Y50" i="2" s="1"/>
  <c r="W52" i="2"/>
  <c r="W51" i="2" s="1"/>
  <c r="W50" i="2" s="1"/>
  <c r="U52" i="2"/>
  <c r="U51" i="2" s="1"/>
  <c r="U50" i="2" s="1"/>
  <c r="S52" i="2"/>
  <c r="S51" i="2" s="1"/>
  <c r="S50" i="2" s="1"/>
  <c r="Q52" i="2"/>
  <c r="Q51" i="2" s="1"/>
  <c r="Q50" i="2" s="1"/>
  <c r="O52" i="2"/>
  <c r="O51" i="2" s="1"/>
  <c r="O50" i="2" s="1"/>
  <c r="M52" i="2"/>
  <c r="M51" i="2" s="1"/>
  <c r="M50" i="2" s="1"/>
  <c r="K52" i="2"/>
  <c r="K51" i="2" s="1"/>
  <c r="K50" i="2" s="1"/>
  <c r="I52" i="2"/>
  <c r="I51" i="2" s="1"/>
  <c r="I50" i="2" s="1"/>
  <c r="G52" i="2"/>
  <c r="G51" i="2" s="1"/>
  <c r="G50" i="2" s="1"/>
  <c r="E52" i="2"/>
  <c r="E51" i="2" s="1"/>
  <c r="E50" i="2" s="1"/>
  <c r="C52" i="2"/>
  <c r="BC49" i="2"/>
  <c r="BA49" i="2"/>
  <c r="AY49" i="2"/>
  <c r="AW49" i="2"/>
  <c r="AU49" i="2"/>
  <c r="AS49" i="2"/>
  <c r="AQ49" i="2"/>
  <c r="AO49" i="2"/>
  <c r="AM49" i="2"/>
  <c r="AK49" i="2"/>
  <c r="AI49" i="2"/>
  <c r="AG49" i="2"/>
  <c r="AE49" i="2"/>
  <c r="AC49" i="2"/>
  <c r="AA49" i="2"/>
  <c r="Y49" i="2"/>
  <c r="W49" i="2"/>
  <c r="U49" i="2"/>
  <c r="S49" i="2"/>
  <c r="Q49" i="2"/>
  <c r="O49" i="2"/>
  <c r="M49" i="2"/>
  <c r="K49" i="2"/>
  <c r="I49" i="2"/>
  <c r="G49" i="2"/>
  <c r="E49" i="2"/>
  <c r="C49" i="2"/>
  <c r="BC48" i="2"/>
  <c r="BA48" i="2"/>
  <c r="AY48" i="2"/>
  <c r="AW48" i="2"/>
  <c r="AU48" i="2"/>
  <c r="AS48" i="2"/>
  <c r="AQ48" i="2"/>
  <c r="AO48" i="2"/>
  <c r="AM48" i="2"/>
  <c r="AK48" i="2"/>
  <c r="AI48" i="2"/>
  <c r="AG48" i="2"/>
  <c r="AE48" i="2"/>
  <c r="AC48" i="2"/>
  <c r="AA48" i="2"/>
  <c r="Y48" i="2"/>
  <c r="W48" i="2"/>
  <c r="U48" i="2"/>
  <c r="S48" i="2"/>
  <c r="Q48" i="2"/>
  <c r="O48" i="2"/>
  <c r="M48" i="2"/>
  <c r="K48" i="2"/>
  <c r="I48" i="2"/>
  <c r="G48" i="2"/>
  <c r="E48" i="2"/>
  <c r="C48" i="2"/>
  <c r="BC47" i="2"/>
  <c r="BA47" i="2"/>
  <c r="AY47" i="2"/>
  <c r="AW47" i="2"/>
  <c r="AU47" i="2"/>
  <c r="AS47" i="2"/>
  <c r="AQ47" i="2"/>
  <c r="AO47" i="2"/>
  <c r="AM47" i="2"/>
  <c r="AK47" i="2"/>
  <c r="AI47" i="2"/>
  <c r="AG47" i="2"/>
  <c r="AE47" i="2"/>
  <c r="AC47" i="2"/>
  <c r="AA47" i="2"/>
  <c r="Y47" i="2"/>
  <c r="W47" i="2"/>
  <c r="U47" i="2"/>
  <c r="S47" i="2"/>
  <c r="Q47" i="2"/>
  <c r="O47" i="2"/>
  <c r="M47" i="2"/>
  <c r="K47" i="2"/>
  <c r="I47" i="2"/>
  <c r="G47" i="2"/>
  <c r="E47" i="2"/>
  <c r="C47" i="2"/>
  <c r="BC46" i="2"/>
  <c r="BA46" i="2"/>
  <c r="AY46" i="2"/>
  <c r="AW46" i="2"/>
  <c r="AU46" i="2"/>
  <c r="AS46" i="2"/>
  <c r="AQ46" i="2"/>
  <c r="AO46" i="2"/>
  <c r="AM46" i="2"/>
  <c r="AK46" i="2"/>
  <c r="AI46" i="2"/>
  <c r="AG46" i="2"/>
  <c r="AE46" i="2"/>
  <c r="AC46" i="2"/>
  <c r="AA46" i="2"/>
  <c r="Y46" i="2"/>
  <c r="W46" i="2"/>
  <c r="U46" i="2"/>
  <c r="S46" i="2"/>
  <c r="Q46" i="2"/>
  <c r="O46" i="2"/>
  <c r="M46" i="2"/>
  <c r="K46" i="2"/>
  <c r="I46" i="2"/>
  <c r="G46" i="2"/>
  <c r="E46" i="2"/>
  <c r="C46" i="2"/>
  <c r="BC45" i="2"/>
  <c r="BC44" i="2" s="1"/>
  <c r="BA45" i="2"/>
  <c r="BA44" i="2" s="1"/>
  <c r="AY45" i="2"/>
  <c r="AY44" i="2" s="1"/>
  <c r="AW45" i="2"/>
  <c r="AW44" i="2" s="1"/>
  <c r="AU45" i="2"/>
  <c r="AU44" i="2" s="1"/>
  <c r="AS45" i="2"/>
  <c r="AS44" i="2" s="1"/>
  <c r="AQ45" i="2"/>
  <c r="AQ44" i="2" s="1"/>
  <c r="AO45" i="2"/>
  <c r="AO44" i="2" s="1"/>
  <c r="AM45" i="2"/>
  <c r="AM44" i="2" s="1"/>
  <c r="AK45" i="2"/>
  <c r="AK44" i="2" s="1"/>
  <c r="AI45" i="2"/>
  <c r="AI44" i="2" s="1"/>
  <c r="AG45" i="2"/>
  <c r="AG44" i="2" s="1"/>
  <c r="AE45" i="2"/>
  <c r="AE44" i="2" s="1"/>
  <c r="AC45" i="2"/>
  <c r="AC44" i="2" s="1"/>
  <c r="AA45" i="2"/>
  <c r="AA44" i="2" s="1"/>
  <c r="Y45" i="2"/>
  <c r="Y44" i="2" s="1"/>
  <c r="W45" i="2"/>
  <c r="W44" i="2" s="1"/>
  <c r="U45" i="2"/>
  <c r="U44" i="2" s="1"/>
  <c r="S45" i="2"/>
  <c r="S44" i="2" s="1"/>
  <c r="Q45" i="2"/>
  <c r="Q44" i="2" s="1"/>
  <c r="O45" i="2"/>
  <c r="O44" i="2" s="1"/>
  <c r="M45" i="2"/>
  <c r="M44" i="2" s="1"/>
  <c r="K45" i="2"/>
  <c r="K44" i="2" s="1"/>
  <c r="I45" i="2"/>
  <c r="I44" i="2" s="1"/>
  <c r="G45" i="2"/>
  <c r="G44" i="2" s="1"/>
  <c r="E45" i="2"/>
  <c r="E44" i="2" s="1"/>
  <c r="C45" i="2"/>
  <c r="BC43" i="2"/>
  <c r="BA43" i="2"/>
  <c r="AY43" i="2"/>
  <c r="AW43" i="2"/>
  <c r="AU43" i="2"/>
  <c r="AS43" i="2"/>
  <c r="AQ43" i="2"/>
  <c r="AO43" i="2"/>
  <c r="AM43" i="2"/>
  <c r="AK43" i="2"/>
  <c r="AI43" i="2"/>
  <c r="AG43" i="2"/>
  <c r="AE43" i="2"/>
  <c r="AC43" i="2"/>
  <c r="AA43" i="2"/>
  <c r="Y43" i="2"/>
  <c r="W43" i="2"/>
  <c r="U43" i="2"/>
  <c r="S43" i="2"/>
  <c r="Q43" i="2"/>
  <c r="O43" i="2"/>
  <c r="M43" i="2"/>
  <c r="K43" i="2"/>
  <c r="I43" i="2"/>
  <c r="G43" i="2"/>
  <c r="E43" i="2"/>
  <c r="C43" i="2"/>
  <c r="BC42" i="2"/>
  <c r="BC41" i="2" s="1"/>
  <c r="BA42" i="2"/>
  <c r="BA41" i="2" s="1"/>
  <c r="AY42" i="2"/>
  <c r="AY41" i="2" s="1"/>
  <c r="AW42" i="2"/>
  <c r="AW41" i="2" s="1"/>
  <c r="AU42" i="2"/>
  <c r="AU41" i="2" s="1"/>
  <c r="AS42" i="2"/>
  <c r="AS41" i="2" s="1"/>
  <c r="AQ42" i="2"/>
  <c r="AQ41" i="2" s="1"/>
  <c r="AO42" i="2"/>
  <c r="AO41" i="2" s="1"/>
  <c r="AM42" i="2"/>
  <c r="AM41" i="2" s="1"/>
  <c r="AK42" i="2"/>
  <c r="AK41" i="2" s="1"/>
  <c r="AI42" i="2"/>
  <c r="AI41" i="2" s="1"/>
  <c r="AG42" i="2"/>
  <c r="AG41" i="2" s="1"/>
  <c r="AE42" i="2"/>
  <c r="AE41" i="2" s="1"/>
  <c r="AC42" i="2"/>
  <c r="AC41" i="2" s="1"/>
  <c r="AA42" i="2"/>
  <c r="AA41" i="2" s="1"/>
  <c r="Y42" i="2"/>
  <c r="Y41" i="2" s="1"/>
  <c r="W42" i="2"/>
  <c r="W41" i="2" s="1"/>
  <c r="U42" i="2"/>
  <c r="U41" i="2" s="1"/>
  <c r="S42" i="2"/>
  <c r="S41" i="2" s="1"/>
  <c r="Q42" i="2"/>
  <c r="Q41" i="2" s="1"/>
  <c r="O42" i="2"/>
  <c r="O41" i="2" s="1"/>
  <c r="M42" i="2"/>
  <c r="M41" i="2" s="1"/>
  <c r="K42" i="2"/>
  <c r="K41" i="2" s="1"/>
  <c r="I42" i="2"/>
  <c r="I41" i="2" s="1"/>
  <c r="G42" i="2"/>
  <c r="G41" i="2" s="1"/>
  <c r="E42" i="2"/>
  <c r="E41" i="2" s="1"/>
  <c r="C42" i="2"/>
  <c r="BC40" i="2"/>
  <c r="BC39" i="2" s="1"/>
  <c r="BC38" i="2" s="1"/>
  <c r="BA40" i="2"/>
  <c r="BA39" i="2" s="1"/>
  <c r="BA38" i="2" s="1"/>
  <c r="AY40" i="2"/>
  <c r="AY39" i="2" s="1"/>
  <c r="AY38" i="2" s="1"/>
  <c r="AW40" i="2"/>
  <c r="AW39" i="2" s="1"/>
  <c r="AW38" i="2" s="1"/>
  <c r="AU40" i="2"/>
  <c r="AU39" i="2" s="1"/>
  <c r="AU38" i="2" s="1"/>
  <c r="AS40" i="2"/>
  <c r="AS39" i="2" s="1"/>
  <c r="AS38" i="2" s="1"/>
  <c r="AQ40" i="2"/>
  <c r="AQ39" i="2" s="1"/>
  <c r="AQ38" i="2" s="1"/>
  <c r="AO40" i="2"/>
  <c r="AO39" i="2" s="1"/>
  <c r="AO38" i="2" s="1"/>
  <c r="AM40" i="2"/>
  <c r="AM39" i="2" s="1"/>
  <c r="AM38" i="2" s="1"/>
  <c r="AK40" i="2"/>
  <c r="AK39" i="2" s="1"/>
  <c r="AK38" i="2" s="1"/>
  <c r="AI40" i="2"/>
  <c r="AI39" i="2" s="1"/>
  <c r="AI38" i="2" s="1"/>
  <c r="AG40" i="2"/>
  <c r="AG39" i="2" s="1"/>
  <c r="AG38" i="2" s="1"/>
  <c r="AE40" i="2"/>
  <c r="AE39" i="2" s="1"/>
  <c r="AE38" i="2" s="1"/>
  <c r="AC40" i="2"/>
  <c r="AC39" i="2" s="1"/>
  <c r="AC38" i="2" s="1"/>
  <c r="AA40" i="2"/>
  <c r="AA39" i="2" s="1"/>
  <c r="AA38" i="2" s="1"/>
  <c r="Y40" i="2"/>
  <c r="Y39" i="2" s="1"/>
  <c r="Y38" i="2" s="1"/>
  <c r="W40" i="2"/>
  <c r="W39" i="2" s="1"/>
  <c r="W38" i="2" s="1"/>
  <c r="U40" i="2"/>
  <c r="U39" i="2" s="1"/>
  <c r="U38" i="2" s="1"/>
  <c r="S40" i="2"/>
  <c r="S39" i="2" s="1"/>
  <c r="S38" i="2" s="1"/>
  <c r="Q40" i="2"/>
  <c r="Q39" i="2" s="1"/>
  <c r="Q38" i="2" s="1"/>
  <c r="O40" i="2"/>
  <c r="O39" i="2" s="1"/>
  <c r="O38" i="2" s="1"/>
  <c r="M40" i="2"/>
  <c r="M39" i="2" s="1"/>
  <c r="M38" i="2" s="1"/>
  <c r="K40" i="2"/>
  <c r="K39" i="2" s="1"/>
  <c r="K38" i="2" s="1"/>
  <c r="I40" i="2"/>
  <c r="I39" i="2" s="1"/>
  <c r="I38" i="2" s="1"/>
  <c r="G40" i="2"/>
  <c r="G39" i="2" s="1"/>
  <c r="G38" i="2" s="1"/>
  <c r="E40" i="2"/>
  <c r="E39" i="2" s="1"/>
  <c r="E38" i="2" s="1"/>
  <c r="C40" i="2"/>
  <c r="BD80" i="2"/>
  <c r="BB80" i="2"/>
  <c r="AZ80" i="2"/>
  <c r="AX80" i="2"/>
  <c r="AV80" i="2"/>
  <c r="AT80" i="2"/>
  <c r="AR80" i="2"/>
  <c r="AP80" i="2"/>
  <c r="AN80" i="2"/>
  <c r="AL80" i="2"/>
  <c r="AJ80" i="2"/>
  <c r="AH80" i="2"/>
  <c r="AF80" i="2"/>
  <c r="AD80" i="2"/>
  <c r="AB80" i="2"/>
  <c r="Z80" i="2"/>
  <c r="X80" i="2"/>
  <c r="V80" i="2"/>
  <c r="T80" i="2"/>
  <c r="R80" i="2"/>
  <c r="P80" i="2"/>
  <c r="N80" i="2"/>
  <c r="L80" i="2"/>
  <c r="J80" i="2"/>
  <c r="H80" i="2"/>
  <c r="F80" i="2"/>
  <c r="D80" i="2"/>
  <c r="BD79" i="2"/>
  <c r="BB79" i="2"/>
  <c r="AZ79" i="2"/>
  <c r="AX79" i="2"/>
  <c r="AV79" i="2"/>
  <c r="AT79" i="2"/>
  <c r="AR79" i="2"/>
  <c r="AP79" i="2"/>
  <c r="AN79" i="2"/>
  <c r="AL79" i="2"/>
  <c r="AJ79" i="2"/>
  <c r="AH79" i="2"/>
  <c r="AF79" i="2"/>
  <c r="AD79" i="2"/>
  <c r="AB79" i="2"/>
  <c r="Z79" i="2"/>
  <c r="X79" i="2"/>
  <c r="V79" i="2"/>
  <c r="T79" i="2"/>
  <c r="R79" i="2"/>
  <c r="P79" i="2"/>
  <c r="N79" i="2"/>
  <c r="L79" i="2"/>
  <c r="J79" i="2"/>
  <c r="H79" i="2"/>
  <c r="F79" i="2"/>
  <c r="D79" i="2"/>
  <c r="BD78" i="2"/>
  <c r="BB78" i="2"/>
  <c r="AZ78" i="2"/>
  <c r="AX78" i="2"/>
  <c r="AV78" i="2"/>
  <c r="AT78" i="2"/>
  <c r="AR78" i="2"/>
  <c r="AP78" i="2"/>
  <c r="AN78" i="2"/>
  <c r="AL78" i="2"/>
  <c r="AJ78" i="2"/>
  <c r="AH78" i="2"/>
  <c r="AF78" i="2"/>
  <c r="AD78" i="2"/>
  <c r="AB78" i="2"/>
  <c r="Z78" i="2"/>
  <c r="X78" i="2"/>
  <c r="V78" i="2"/>
  <c r="T78" i="2"/>
  <c r="R78" i="2"/>
  <c r="P78" i="2"/>
  <c r="N78" i="2"/>
  <c r="L78" i="2"/>
  <c r="J78" i="2"/>
  <c r="H78" i="2"/>
  <c r="F78" i="2"/>
  <c r="D78" i="2"/>
  <c r="BD77" i="2"/>
  <c r="BB77" i="2"/>
  <c r="AZ77" i="2"/>
  <c r="AX77" i="2"/>
  <c r="AV77" i="2"/>
  <c r="AT77" i="2"/>
  <c r="AR77" i="2"/>
  <c r="AP77" i="2"/>
  <c r="AN77" i="2"/>
  <c r="AL77" i="2"/>
  <c r="AJ77" i="2"/>
  <c r="AH77" i="2"/>
  <c r="AF77" i="2"/>
  <c r="AD77" i="2"/>
  <c r="AB77" i="2"/>
  <c r="Z77" i="2"/>
  <c r="X77" i="2"/>
  <c r="V77" i="2"/>
  <c r="T77" i="2"/>
  <c r="R77" i="2"/>
  <c r="P77" i="2"/>
  <c r="N77" i="2"/>
  <c r="L77" i="2"/>
  <c r="J77" i="2"/>
  <c r="H77" i="2"/>
  <c r="F77" i="2"/>
  <c r="D77" i="2"/>
  <c r="BD76" i="2"/>
  <c r="BB76" i="2"/>
  <c r="AZ76" i="2"/>
  <c r="AX76" i="2"/>
  <c r="AV76" i="2"/>
  <c r="AT76" i="2"/>
  <c r="AR76" i="2"/>
  <c r="AP76" i="2"/>
  <c r="AN76" i="2"/>
  <c r="AL76" i="2"/>
  <c r="AJ76" i="2"/>
  <c r="AH76" i="2"/>
  <c r="AF76" i="2"/>
  <c r="AD76" i="2"/>
  <c r="AB76" i="2"/>
  <c r="Z76" i="2"/>
  <c r="X76" i="2"/>
  <c r="V76" i="2"/>
  <c r="T76" i="2"/>
  <c r="R76" i="2"/>
  <c r="P76" i="2"/>
  <c r="N76" i="2"/>
  <c r="L76" i="2"/>
  <c r="J76" i="2"/>
  <c r="H76" i="2"/>
  <c r="F76" i="2"/>
  <c r="D76" i="2"/>
  <c r="BD75" i="2"/>
  <c r="BB75" i="2"/>
  <c r="AZ75" i="2"/>
  <c r="AX75" i="2"/>
  <c r="AV75" i="2"/>
  <c r="AT75" i="2"/>
  <c r="AR75" i="2"/>
  <c r="AP75" i="2"/>
  <c r="AN75" i="2"/>
  <c r="AL75" i="2"/>
  <c r="AJ75" i="2"/>
  <c r="AH75" i="2"/>
  <c r="AF75" i="2"/>
  <c r="AD75" i="2"/>
  <c r="AB75" i="2"/>
  <c r="Z75" i="2"/>
  <c r="X75" i="2"/>
  <c r="V75" i="2"/>
  <c r="T75" i="2"/>
  <c r="R75" i="2"/>
  <c r="P75" i="2"/>
  <c r="N75" i="2"/>
  <c r="L75" i="2"/>
  <c r="J75" i="2"/>
  <c r="H75" i="2"/>
  <c r="F75" i="2"/>
  <c r="D75" i="2"/>
  <c r="BD74" i="2"/>
  <c r="BB74" i="2"/>
  <c r="AZ74" i="2"/>
  <c r="AX74" i="2"/>
  <c r="AV74" i="2"/>
  <c r="AT74" i="2"/>
  <c r="AR74" i="2"/>
  <c r="AP74" i="2"/>
  <c r="AN74" i="2"/>
  <c r="AL74" i="2"/>
  <c r="AJ74" i="2"/>
  <c r="AH74" i="2"/>
  <c r="AF74" i="2"/>
  <c r="AD74" i="2"/>
  <c r="AB74" i="2"/>
  <c r="Z74" i="2"/>
  <c r="X74" i="2"/>
  <c r="V74" i="2"/>
  <c r="T74" i="2"/>
  <c r="R74" i="2"/>
  <c r="P74" i="2"/>
  <c r="N74" i="2"/>
  <c r="L74" i="2"/>
  <c r="J74" i="2"/>
  <c r="H74" i="2"/>
  <c r="F74" i="2"/>
  <c r="D74" i="2"/>
  <c r="BD73" i="2"/>
  <c r="BB73" i="2"/>
  <c r="AZ73" i="2"/>
  <c r="AX73" i="2"/>
  <c r="AV73" i="2"/>
  <c r="AT73" i="2"/>
  <c r="AR73" i="2"/>
  <c r="AP73" i="2"/>
  <c r="AN73" i="2"/>
  <c r="AL73" i="2"/>
  <c r="AJ73" i="2"/>
  <c r="AH73" i="2"/>
  <c r="AF73" i="2"/>
  <c r="AD73" i="2"/>
  <c r="AB73" i="2"/>
  <c r="Z73" i="2"/>
  <c r="X73" i="2"/>
  <c r="V73" i="2"/>
  <c r="T73" i="2"/>
  <c r="R73" i="2"/>
  <c r="P73" i="2"/>
  <c r="N73" i="2"/>
  <c r="L73" i="2"/>
  <c r="J73" i="2"/>
  <c r="H73" i="2"/>
  <c r="F73" i="2"/>
  <c r="D73" i="2"/>
  <c r="BD72" i="2"/>
  <c r="BB72" i="2"/>
  <c r="AZ72" i="2"/>
  <c r="AX72" i="2"/>
  <c r="AV72" i="2"/>
  <c r="AT72" i="2"/>
  <c r="AR72" i="2"/>
  <c r="AP72" i="2"/>
  <c r="AN72" i="2"/>
  <c r="AL72" i="2"/>
  <c r="AJ72" i="2"/>
  <c r="AH72" i="2"/>
  <c r="AF72" i="2"/>
  <c r="AD72" i="2"/>
  <c r="AB72" i="2"/>
  <c r="Z72" i="2"/>
  <c r="X72" i="2"/>
  <c r="V72" i="2"/>
  <c r="T72" i="2"/>
  <c r="R72" i="2"/>
  <c r="P72" i="2"/>
  <c r="N72" i="2"/>
  <c r="L72" i="2"/>
  <c r="J72" i="2"/>
  <c r="H72" i="2"/>
  <c r="F72" i="2"/>
  <c r="D72" i="2"/>
  <c r="BD71" i="2"/>
  <c r="BB71" i="2"/>
  <c r="AZ71" i="2"/>
  <c r="AX71" i="2"/>
  <c r="AV71" i="2"/>
  <c r="AT71" i="2"/>
  <c r="AR71" i="2"/>
  <c r="AP71" i="2"/>
  <c r="AN71" i="2"/>
  <c r="AL71" i="2"/>
  <c r="AJ71" i="2"/>
  <c r="AH71" i="2"/>
  <c r="AF71" i="2"/>
  <c r="AD71" i="2"/>
  <c r="AB71" i="2"/>
  <c r="Z71" i="2"/>
  <c r="X71" i="2"/>
  <c r="V71" i="2"/>
  <c r="T71" i="2"/>
  <c r="R71" i="2"/>
  <c r="P71" i="2"/>
  <c r="N71" i="2"/>
  <c r="L71" i="2"/>
  <c r="J71" i="2"/>
  <c r="H71" i="2"/>
  <c r="F71" i="2"/>
  <c r="D71" i="2"/>
  <c r="BD70" i="2"/>
  <c r="BB70" i="2"/>
  <c r="AZ70" i="2"/>
  <c r="AX70" i="2"/>
  <c r="AV70" i="2"/>
  <c r="AT70" i="2"/>
  <c r="AR70" i="2"/>
  <c r="AP70" i="2"/>
  <c r="AN70" i="2"/>
  <c r="AL70" i="2"/>
  <c r="AJ70" i="2"/>
  <c r="AH70" i="2"/>
  <c r="AF70" i="2"/>
  <c r="AD70" i="2"/>
  <c r="AB70" i="2"/>
  <c r="Z70" i="2"/>
  <c r="X70" i="2"/>
  <c r="V70" i="2"/>
  <c r="T70" i="2"/>
  <c r="R70" i="2"/>
  <c r="P70" i="2"/>
  <c r="N70" i="2"/>
  <c r="L70" i="2"/>
  <c r="J70" i="2"/>
  <c r="H70" i="2"/>
  <c r="F70" i="2"/>
  <c r="D70" i="2"/>
  <c r="BD69" i="2"/>
  <c r="BB69" i="2"/>
  <c r="AZ69" i="2"/>
  <c r="AX69" i="2"/>
  <c r="AV69" i="2"/>
  <c r="AT69" i="2"/>
  <c r="AR69" i="2"/>
  <c r="AP69" i="2"/>
  <c r="AN69" i="2"/>
  <c r="AL69" i="2"/>
  <c r="AJ69" i="2"/>
  <c r="AH69" i="2"/>
  <c r="AF69" i="2"/>
  <c r="AD69" i="2"/>
  <c r="AB69" i="2"/>
  <c r="Z69" i="2"/>
  <c r="X69" i="2"/>
  <c r="V69" i="2"/>
  <c r="T69" i="2"/>
  <c r="R69" i="2"/>
  <c r="P69" i="2"/>
  <c r="N69" i="2"/>
  <c r="L69" i="2"/>
  <c r="J69" i="2"/>
  <c r="H69" i="2"/>
  <c r="F69" i="2"/>
  <c r="D69" i="2"/>
  <c r="BD68" i="2"/>
  <c r="BB68" i="2"/>
  <c r="AZ68" i="2"/>
  <c r="AX68" i="2"/>
  <c r="AV68" i="2"/>
  <c r="AT68" i="2"/>
  <c r="AR68" i="2"/>
  <c r="AP68" i="2"/>
  <c r="AN68" i="2"/>
  <c r="AL68" i="2"/>
  <c r="AJ68" i="2"/>
  <c r="AH68" i="2"/>
  <c r="AF68" i="2"/>
  <c r="AD68" i="2"/>
  <c r="AB68" i="2"/>
  <c r="Z68" i="2"/>
  <c r="X68" i="2"/>
  <c r="V68" i="2"/>
  <c r="T68" i="2"/>
  <c r="R68" i="2"/>
  <c r="P68" i="2"/>
  <c r="N68" i="2"/>
  <c r="L68" i="2"/>
  <c r="J68" i="2"/>
  <c r="H68" i="2"/>
  <c r="F68" i="2"/>
  <c r="D68" i="2"/>
  <c r="BD67" i="2"/>
  <c r="BB67" i="2"/>
  <c r="AZ67" i="2"/>
  <c r="AX67" i="2"/>
  <c r="AV67" i="2"/>
  <c r="AT67" i="2"/>
  <c r="AR67" i="2"/>
  <c r="AP67" i="2"/>
  <c r="AN67" i="2"/>
  <c r="AL67" i="2"/>
  <c r="AJ67" i="2"/>
  <c r="AH67" i="2"/>
  <c r="AF67" i="2"/>
  <c r="AD67" i="2"/>
  <c r="AB67" i="2"/>
  <c r="Z67" i="2"/>
  <c r="X67" i="2"/>
  <c r="V67" i="2"/>
  <c r="T67" i="2"/>
  <c r="R67" i="2"/>
  <c r="P67" i="2"/>
  <c r="N67" i="2"/>
  <c r="L67" i="2"/>
  <c r="J67" i="2"/>
  <c r="H67" i="2"/>
  <c r="F67" i="2"/>
  <c r="D67" i="2"/>
  <c r="BD66" i="2"/>
  <c r="BB66" i="2"/>
  <c r="AZ66" i="2"/>
  <c r="AX66" i="2"/>
  <c r="AV66" i="2"/>
  <c r="AT66" i="2"/>
  <c r="AR66" i="2"/>
  <c r="AP66" i="2"/>
  <c r="AN66" i="2"/>
  <c r="AL66" i="2"/>
  <c r="AJ66" i="2"/>
  <c r="AH66" i="2"/>
  <c r="AF66" i="2"/>
  <c r="AD66" i="2"/>
  <c r="AB66" i="2"/>
  <c r="Z66" i="2"/>
  <c r="X66" i="2"/>
  <c r="V66" i="2"/>
  <c r="T66" i="2"/>
  <c r="R66" i="2"/>
  <c r="P66" i="2"/>
  <c r="N66" i="2"/>
  <c r="L66" i="2"/>
  <c r="J66" i="2"/>
  <c r="H66" i="2"/>
  <c r="F66" i="2"/>
  <c r="D66" i="2"/>
  <c r="BD65" i="2"/>
  <c r="BB65" i="2"/>
  <c r="AZ65" i="2"/>
  <c r="AX65" i="2"/>
  <c r="AV65" i="2"/>
  <c r="AT65" i="2"/>
  <c r="AR65" i="2"/>
  <c r="AP65" i="2"/>
  <c r="AN65" i="2"/>
  <c r="AL65" i="2"/>
  <c r="AJ65" i="2"/>
  <c r="AH65" i="2"/>
  <c r="AF65" i="2"/>
  <c r="AD65" i="2"/>
  <c r="AB65" i="2"/>
  <c r="Z65" i="2"/>
  <c r="X65" i="2"/>
  <c r="V65" i="2"/>
  <c r="T65" i="2"/>
  <c r="R65" i="2"/>
  <c r="P65" i="2"/>
  <c r="N65" i="2"/>
  <c r="L65" i="2"/>
  <c r="J65" i="2"/>
  <c r="H65" i="2"/>
  <c r="F65" i="2"/>
  <c r="D65" i="2"/>
  <c r="BD64" i="2"/>
  <c r="BB64" i="2"/>
  <c r="AZ64" i="2"/>
  <c r="AX64" i="2"/>
  <c r="AV64" i="2"/>
  <c r="AT64" i="2"/>
  <c r="AR64" i="2"/>
  <c r="AP64" i="2"/>
  <c r="AN64" i="2"/>
  <c r="AL64" i="2"/>
  <c r="AJ64" i="2"/>
  <c r="AH64" i="2"/>
  <c r="AF64" i="2"/>
  <c r="AD64" i="2"/>
  <c r="AB64" i="2"/>
  <c r="Z64" i="2"/>
  <c r="X64" i="2"/>
  <c r="V64" i="2"/>
  <c r="T64" i="2"/>
  <c r="R64" i="2"/>
  <c r="P64" i="2"/>
  <c r="N64" i="2"/>
  <c r="L64" i="2"/>
  <c r="J64" i="2"/>
  <c r="H64" i="2"/>
  <c r="F64" i="2"/>
  <c r="D64" i="2"/>
  <c r="BD63" i="2"/>
  <c r="BB63" i="2"/>
  <c r="AZ63" i="2"/>
  <c r="AX63" i="2"/>
  <c r="AV63" i="2"/>
  <c r="AT63" i="2"/>
  <c r="AR63" i="2"/>
  <c r="AP63" i="2"/>
  <c r="AN63" i="2"/>
  <c r="AL63" i="2"/>
  <c r="AJ63" i="2"/>
  <c r="AH63" i="2"/>
  <c r="AF63" i="2"/>
  <c r="AD63" i="2"/>
  <c r="AB63" i="2"/>
  <c r="Z63" i="2"/>
  <c r="X63" i="2"/>
  <c r="V63" i="2"/>
  <c r="T63" i="2"/>
  <c r="R63" i="2"/>
  <c r="P63" i="2"/>
  <c r="N63" i="2"/>
  <c r="L63" i="2"/>
  <c r="J63" i="2"/>
  <c r="H63" i="2"/>
  <c r="F63" i="2"/>
  <c r="D63" i="2"/>
  <c r="BD62" i="2"/>
  <c r="BB62" i="2"/>
  <c r="AZ62" i="2"/>
  <c r="AX62" i="2"/>
  <c r="AV62" i="2"/>
  <c r="AT62" i="2"/>
  <c r="AR62" i="2"/>
  <c r="AP62" i="2"/>
  <c r="AN62" i="2"/>
  <c r="AL62" i="2"/>
  <c r="AJ62" i="2"/>
  <c r="AH62" i="2"/>
  <c r="AF62" i="2"/>
  <c r="AD62" i="2"/>
  <c r="AB62" i="2"/>
  <c r="Z62" i="2"/>
  <c r="X62" i="2"/>
  <c r="V62" i="2"/>
  <c r="T62" i="2"/>
  <c r="R62" i="2"/>
  <c r="P62" i="2"/>
  <c r="N62" i="2"/>
  <c r="L62" i="2"/>
  <c r="J62" i="2"/>
  <c r="H62" i="2"/>
  <c r="F62" i="2"/>
  <c r="D62" i="2"/>
  <c r="BD61" i="2"/>
  <c r="BB61" i="2"/>
  <c r="AZ61" i="2"/>
  <c r="AX61" i="2"/>
  <c r="AV61" i="2"/>
  <c r="AT61" i="2"/>
  <c r="AR61" i="2"/>
  <c r="AP61" i="2"/>
  <c r="AN61" i="2"/>
  <c r="AL61" i="2"/>
  <c r="AJ61" i="2"/>
  <c r="AH61" i="2"/>
  <c r="AF61" i="2"/>
  <c r="AD61" i="2"/>
  <c r="AB61" i="2"/>
  <c r="Z61" i="2"/>
  <c r="X61" i="2"/>
  <c r="V61" i="2"/>
  <c r="T61" i="2"/>
  <c r="R61" i="2"/>
  <c r="P61" i="2"/>
  <c r="N61" i="2"/>
  <c r="L61" i="2"/>
  <c r="J61" i="2"/>
  <c r="H61" i="2"/>
  <c r="F61" i="2"/>
  <c r="D61" i="2"/>
  <c r="BD60" i="2"/>
  <c r="BB60" i="2"/>
  <c r="AZ60" i="2"/>
  <c r="AX60" i="2"/>
  <c r="AV60" i="2"/>
  <c r="AT60" i="2"/>
  <c r="AR60" i="2"/>
  <c r="AP60" i="2"/>
  <c r="AN60" i="2"/>
  <c r="AL60" i="2"/>
  <c r="AJ60" i="2"/>
  <c r="AH60" i="2"/>
  <c r="AF60" i="2"/>
  <c r="AD60" i="2"/>
  <c r="AB60" i="2"/>
  <c r="Z60" i="2"/>
  <c r="X60" i="2"/>
  <c r="V60" i="2"/>
  <c r="T60" i="2"/>
  <c r="R60" i="2"/>
  <c r="P60" i="2"/>
  <c r="N60" i="2"/>
  <c r="L60" i="2"/>
  <c r="J60" i="2"/>
  <c r="H60" i="2"/>
  <c r="F60" i="2"/>
  <c r="D60" i="2"/>
  <c r="BD59" i="2"/>
  <c r="BB59" i="2"/>
  <c r="AZ59" i="2"/>
  <c r="AX59" i="2"/>
  <c r="AV59" i="2"/>
  <c r="AT59" i="2"/>
  <c r="AR59" i="2"/>
  <c r="AP59" i="2"/>
  <c r="AN59" i="2"/>
  <c r="AL59" i="2"/>
  <c r="AJ59" i="2"/>
  <c r="AH59" i="2"/>
  <c r="AF59" i="2"/>
  <c r="AD59" i="2"/>
  <c r="AB59" i="2"/>
  <c r="Z59" i="2"/>
  <c r="X59" i="2"/>
  <c r="V59" i="2"/>
  <c r="T59" i="2"/>
  <c r="R59" i="2"/>
  <c r="P59" i="2"/>
  <c r="N59" i="2"/>
  <c r="L59" i="2"/>
  <c r="J59" i="2"/>
  <c r="H59" i="2"/>
  <c r="F59" i="2"/>
  <c r="D59" i="2"/>
  <c r="BD58" i="2"/>
  <c r="BB58" i="2"/>
  <c r="AZ58" i="2"/>
  <c r="AX58" i="2"/>
  <c r="AV58" i="2"/>
  <c r="AT58" i="2"/>
  <c r="AR58" i="2"/>
  <c r="AP58" i="2"/>
  <c r="AN58" i="2"/>
  <c r="AL58" i="2"/>
  <c r="AJ58" i="2"/>
  <c r="AH58" i="2"/>
  <c r="AF58" i="2"/>
  <c r="AD58" i="2"/>
  <c r="AB58" i="2"/>
  <c r="Z58" i="2"/>
  <c r="X58" i="2"/>
  <c r="V58" i="2"/>
  <c r="T58" i="2"/>
  <c r="R58" i="2"/>
  <c r="P58" i="2"/>
  <c r="N58" i="2"/>
  <c r="L58" i="2"/>
  <c r="J58" i="2"/>
  <c r="H58" i="2"/>
  <c r="F58" i="2"/>
  <c r="D58" i="2"/>
  <c r="BD57" i="2"/>
  <c r="BB57" i="2"/>
  <c r="AZ57" i="2"/>
  <c r="AX57" i="2"/>
  <c r="AV57" i="2"/>
  <c r="AT57" i="2"/>
  <c r="AR57" i="2"/>
  <c r="AP57" i="2"/>
  <c r="AN57" i="2"/>
  <c r="AL57" i="2"/>
  <c r="AJ57" i="2"/>
  <c r="AH57" i="2"/>
  <c r="AF57" i="2"/>
  <c r="AD57" i="2"/>
  <c r="AB57" i="2"/>
  <c r="Z57" i="2"/>
  <c r="X57" i="2"/>
  <c r="V57" i="2"/>
  <c r="T57" i="2"/>
  <c r="R57" i="2"/>
  <c r="P57" i="2"/>
  <c r="N57" i="2"/>
  <c r="L57" i="2"/>
  <c r="J57" i="2"/>
  <c r="H57" i="2"/>
  <c r="F57" i="2"/>
  <c r="D57" i="2"/>
  <c r="BD56" i="2"/>
  <c r="BB56" i="2"/>
  <c r="AZ56" i="2"/>
  <c r="AX56" i="2"/>
  <c r="AV56" i="2"/>
  <c r="AT56" i="2"/>
  <c r="AR56" i="2"/>
  <c r="AP56" i="2"/>
  <c r="AN56" i="2"/>
  <c r="AL56" i="2"/>
  <c r="AJ56" i="2"/>
  <c r="AH56" i="2"/>
  <c r="AF56" i="2"/>
  <c r="AD56" i="2"/>
  <c r="AB56" i="2"/>
  <c r="Z56" i="2"/>
  <c r="X56" i="2"/>
  <c r="V56" i="2"/>
  <c r="T56" i="2"/>
  <c r="R56" i="2"/>
  <c r="P56" i="2"/>
  <c r="N56" i="2"/>
  <c r="L56" i="2"/>
  <c r="J56" i="2"/>
  <c r="H56" i="2"/>
  <c r="F56" i="2"/>
  <c r="D56" i="2"/>
  <c r="BD55" i="2"/>
  <c r="BB55" i="2"/>
  <c r="AZ55" i="2"/>
  <c r="AX55" i="2"/>
  <c r="AV55" i="2"/>
  <c r="AT55" i="2"/>
  <c r="AR55" i="2"/>
  <c r="AP55" i="2"/>
  <c r="AN55" i="2"/>
  <c r="AL55" i="2"/>
  <c r="AJ55" i="2"/>
  <c r="AH55" i="2"/>
  <c r="AF55" i="2"/>
  <c r="AD55" i="2"/>
  <c r="AB55" i="2"/>
  <c r="Z55" i="2"/>
  <c r="X55" i="2"/>
  <c r="V55" i="2"/>
  <c r="T55" i="2"/>
  <c r="R55" i="2"/>
  <c r="P55" i="2"/>
  <c r="N55" i="2"/>
  <c r="L55" i="2"/>
  <c r="J55" i="2"/>
  <c r="H55" i="2"/>
  <c r="F55" i="2"/>
  <c r="D55" i="2"/>
  <c r="BD54" i="2"/>
  <c r="BD53" i="2" s="1"/>
  <c r="BB54" i="2"/>
  <c r="BB53" i="2" s="1"/>
  <c r="AZ54" i="2"/>
  <c r="AZ53" i="2" s="1"/>
  <c r="AX54" i="2"/>
  <c r="AX53" i="2" s="1"/>
  <c r="AV54" i="2"/>
  <c r="AV53" i="2" s="1"/>
  <c r="AT54" i="2"/>
  <c r="AT53" i="2" s="1"/>
  <c r="AR54" i="2"/>
  <c r="AR53" i="2" s="1"/>
  <c r="AP54" i="2"/>
  <c r="AP53" i="2" s="1"/>
  <c r="AN54" i="2"/>
  <c r="AN53" i="2" s="1"/>
  <c r="AL54" i="2"/>
  <c r="AL53" i="2" s="1"/>
  <c r="AJ54" i="2"/>
  <c r="AJ53" i="2" s="1"/>
  <c r="AH54" i="2"/>
  <c r="AH53" i="2" s="1"/>
  <c r="AF54" i="2"/>
  <c r="AF53" i="2" s="1"/>
  <c r="AD54" i="2"/>
  <c r="AD53" i="2" s="1"/>
  <c r="AB54" i="2"/>
  <c r="AB53" i="2" s="1"/>
  <c r="Z54" i="2"/>
  <c r="Z53" i="2" s="1"/>
  <c r="X54" i="2"/>
  <c r="X53" i="2" s="1"/>
  <c r="V54" i="2"/>
  <c r="V53" i="2" s="1"/>
  <c r="T54" i="2"/>
  <c r="T53" i="2" s="1"/>
  <c r="R54" i="2"/>
  <c r="R53" i="2" s="1"/>
  <c r="P54" i="2"/>
  <c r="P53" i="2" s="1"/>
  <c r="N54" i="2"/>
  <c r="N53" i="2" s="1"/>
  <c r="L54" i="2"/>
  <c r="L53" i="2" s="1"/>
  <c r="J54" i="2"/>
  <c r="J53" i="2" s="1"/>
  <c r="H54" i="2"/>
  <c r="H53" i="2" s="1"/>
  <c r="F54" i="2"/>
  <c r="F53" i="2" s="1"/>
  <c r="D54" i="2"/>
  <c r="D53" i="2" s="1"/>
  <c r="BD52" i="2"/>
  <c r="BD51" i="2" s="1"/>
  <c r="BD50" i="2" s="1"/>
  <c r="BB52" i="2"/>
  <c r="BB51" i="2" s="1"/>
  <c r="BB50" i="2" s="1"/>
  <c r="AZ52" i="2"/>
  <c r="AZ51" i="2" s="1"/>
  <c r="AZ50" i="2" s="1"/>
  <c r="AX52" i="2"/>
  <c r="AX51" i="2" s="1"/>
  <c r="AX50" i="2" s="1"/>
  <c r="AV52" i="2"/>
  <c r="AV51" i="2" s="1"/>
  <c r="AV50" i="2" s="1"/>
  <c r="AT52" i="2"/>
  <c r="AT51" i="2" s="1"/>
  <c r="AT50" i="2" s="1"/>
  <c r="AR52" i="2"/>
  <c r="AR51" i="2" s="1"/>
  <c r="AR50" i="2" s="1"/>
  <c r="AP52" i="2"/>
  <c r="AP51" i="2" s="1"/>
  <c r="AP50" i="2" s="1"/>
  <c r="AN52" i="2"/>
  <c r="AN51" i="2" s="1"/>
  <c r="AN50" i="2" s="1"/>
  <c r="AL52" i="2"/>
  <c r="AL51" i="2" s="1"/>
  <c r="AL50" i="2" s="1"/>
  <c r="AJ52" i="2"/>
  <c r="AJ51" i="2" s="1"/>
  <c r="AJ50" i="2" s="1"/>
  <c r="AH52" i="2"/>
  <c r="AH51" i="2" s="1"/>
  <c r="AH50" i="2" s="1"/>
  <c r="AF52" i="2"/>
  <c r="AF51" i="2" s="1"/>
  <c r="AF50" i="2" s="1"/>
  <c r="AD52" i="2"/>
  <c r="AD51" i="2" s="1"/>
  <c r="AD50" i="2" s="1"/>
  <c r="AB52" i="2"/>
  <c r="AB51" i="2" s="1"/>
  <c r="AB50" i="2" s="1"/>
  <c r="Z52" i="2"/>
  <c r="Z51" i="2" s="1"/>
  <c r="Z50" i="2" s="1"/>
  <c r="X52" i="2"/>
  <c r="X51" i="2" s="1"/>
  <c r="X50" i="2" s="1"/>
  <c r="V52" i="2"/>
  <c r="V51" i="2" s="1"/>
  <c r="V50" i="2" s="1"/>
  <c r="T52" i="2"/>
  <c r="T51" i="2" s="1"/>
  <c r="T50" i="2" s="1"/>
  <c r="R52" i="2"/>
  <c r="R51" i="2" s="1"/>
  <c r="R50" i="2" s="1"/>
  <c r="P52" i="2"/>
  <c r="P51" i="2" s="1"/>
  <c r="P50" i="2" s="1"/>
  <c r="N52" i="2"/>
  <c r="N51" i="2" s="1"/>
  <c r="N50" i="2" s="1"/>
  <c r="L52" i="2"/>
  <c r="L51" i="2" s="1"/>
  <c r="L50" i="2" s="1"/>
  <c r="J52" i="2"/>
  <c r="J51" i="2" s="1"/>
  <c r="J50" i="2" s="1"/>
  <c r="H52" i="2"/>
  <c r="H51" i="2" s="1"/>
  <c r="H50" i="2" s="1"/>
  <c r="F52" i="2"/>
  <c r="F51" i="2" s="1"/>
  <c r="F50" i="2" s="1"/>
  <c r="D52" i="2"/>
  <c r="D51" i="2" s="1"/>
  <c r="D50" i="2" s="1"/>
  <c r="H49" i="2"/>
  <c r="F49" i="2"/>
  <c r="D49" i="2"/>
  <c r="D48" i="2"/>
  <c r="BC37" i="2"/>
  <c r="BA37" i="2"/>
  <c r="AY37" i="2"/>
  <c r="AW37" i="2"/>
  <c r="AU37" i="2"/>
  <c r="AS37" i="2"/>
  <c r="AQ37" i="2"/>
  <c r="AO37" i="2"/>
  <c r="AM37" i="2"/>
  <c r="AK37" i="2"/>
  <c r="AI37" i="2"/>
  <c r="AG37" i="2"/>
  <c r="AE37" i="2"/>
  <c r="AC37" i="2"/>
  <c r="AA37" i="2"/>
  <c r="Y37" i="2"/>
  <c r="W37" i="2"/>
  <c r="U37" i="2"/>
  <c r="S37" i="2"/>
  <c r="Q37" i="2"/>
  <c r="O37" i="2"/>
  <c r="M37" i="2"/>
  <c r="K37" i="2"/>
  <c r="I37" i="2"/>
  <c r="G37" i="2"/>
  <c r="E37" i="2"/>
  <c r="C37" i="2"/>
  <c r="BC36" i="2"/>
  <c r="BC35" i="2" s="1"/>
  <c r="BA36" i="2"/>
  <c r="BA35" i="2" s="1"/>
  <c r="AY36" i="2"/>
  <c r="AY35" i="2" s="1"/>
  <c r="AW36" i="2"/>
  <c r="AW35" i="2" s="1"/>
  <c r="AU36" i="2"/>
  <c r="AU35" i="2" s="1"/>
  <c r="AS36" i="2"/>
  <c r="AS35" i="2" s="1"/>
  <c r="AQ36" i="2"/>
  <c r="AQ35" i="2" s="1"/>
  <c r="AO36" i="2"/>
  <c r="AO35" i="2" s="1"/>
  <c r="AM36" i="2"/>
  <c r="AM35" i="2" s="1"/>
  <c r="AK36" i="2"/>
  <c r="AK35" i="2" s="1"/>
  <c r="AI36" i="2"/>
  <c r="AI35" i="2" s="1"/>
  <c r="AG36" i="2"/>
  <c r="AG35" i="2" s="1"/>
  <c r="AE36" i="2"/>
  <c r="AE35" i="2" s="1"/>
  <c r="AC36" i="2"/>
  <c r="AC35" i="2" s="1"/>
  <c r="AA36" i="2"/>
  <c r="AA35" i="2" s="1"/>
  <c r="Y36" i="2"/>
  <c r="Y35" i="2" s="1"/>
  <c r="W36" i="2"/>
  <c r="W35" i="2" s="1"/>
  <c r="U36" i="2"/>
  <c r="U35" i="2" s="1"/>
  <c r="S36" i="2"/>
  <c r="S35" i="2" s="1"/>
  <c r="Q36" i="2"/>
  <c r="Q35" i="2" s="1"/>
  <c r="O36" i="2"/>
  <c r="O35" i="2" s="1"/>
  <c r="M36" i="2"/>
  <c r="M35" i="2" s="1"/>
  <c r="K36" i="2"/>
  <c r="K35" i="2" s="1"/>
  <c r="I36" i="2"/>
  <c r="I35" i="2" s="1"/>
  <c r="G36" i="2"/>
  <c r="G35" i="2" s="1"/>
  <c r="E36" i="2"/>
  <c r="E35" i="2" s="1"/>
  <c r="C36" i="2"/>
  <c r="BC34" i="2"/>
  <c r="BA34" i="2"/>
  <c r="AY34" i="2"/>
  <c r="AW34" i="2"/>
  <c r="AU34" i="2"/>
  <c r="AS34" i="2"/>
  <c r="AQ34" i="2"/>
  <c r="AO34" i="2"/>
  <c r="AM34" i="2"/>
  <c r="AK34" i="2"/>
  <c r="AI34" i="2"/>
  <c r="AG34" i="2"/>
  <c r="AE34" i="2"/>
  <c r="AC34" i="2"/>
  <c r="AA34" i="2"/>
  <c r="Y34" i="2"/>
  <c r="W34" i="2"/>
  <c r="U34" i="2"/>
  <c r="S34" i="2"/>
  <c r="Q34" i="2"/>
  <c r="O34" i="2"/>
  <c r="M34" i="2"/>
  <c r="K34" i="2"/>
  <c r="I34" i="2"/>
  <c r="G34" i="2"/>
  <c r="E34" i="2"/>
  <c r="C34" i="2"/>
  <c r="BC33" i="2"/>
  <c r="BA33" i="2"/>
  <c r="AY33" i="2"/>
  <c r="AW33" i="2"/>
  <c r="AU33" i="2"/>
  <c r="AS33" i="2"/>
  <c r="AQ33" i="2"/>
  <c r="AO33" i="2"/>
  <c r="AM33" i="2"/>
  <c r="AK33" i="2"/>
  <c r="AI33" i="2"/>
  <c r="AG33" i="2"/>
  <c r="AE33" i="2"/>
  <c r="AC33" i="2"/>
  <c r="AA33" i="2"/>
  <c r="Y33" i="2"/>
  <c r="W33" i="2"/>
  <c r="U33" i="2"/>
  <c r="S33" i="2"/>
  <c r="Q33" i="2"/>
  <c r="O33" i="2"/>
  <c r="M33" i="2"/>
  <c r="K33" i="2"/>
  <c r="I33" i="2"/>
  <c r="G33" i="2"/>
  <c r="E33" i="2"/>
  <c r="C33" i="2"/>
  <c r="BC32" i="2"/>
  <c r="BC31" i="2" s="1"/>
  <c r="BC30" i="2" s="1"/>
  <c r="BA32" i="2"/>
  <c r="BA31" i="2" s="1"/>
  <c r="BA30" i="2" s="1"/>
  <c r="AY32" i="2"/>
  <c r="AY31" i="2" s="1"/>
  <c r="AY30" i="2" s="1"/>
  <c r="AW32" i="2"/>
  <c r="AW31" i="2" s="1"/>
  <c r="AW30" i="2" s="1"/>
  <c r="AU32" i="2"/>
  <c r="AU31" i="2" s="1"/>
  <c r="AU30" i="2" s="1"/>
  <c r="AS32" i="2"/>
  <c r="AS31" i="2" s="1"/>
  <c r="AS30" i="2" s="1"/>
  <c r="AQ32" i="2"/>
  <c r="AQ31" i="2" s="1"/>
  <c r="AQ30" i="2" s="1"/>
  <c r="AO32" i="2"/>
  <c r="AO31" i="2" s="1"/>
  <c r="AO30" i="2" s="1"/>
  <c r="AM32" i="2"/>
  <c r="AM31" i="2" s="1"/>
  <c r="AM30" i="2" s="1"/>
  <c r="AK32" i="2"/>
  <c r="AK31" i="2" s="1"/>
  <c r="AK30" i="2" s="1"/>
  <c r="AI32" i="2"/>
  <c r="AI31" i="2" s="1"/>
  <c r="AI30" i="2" s="1"/>
  <c r="AG32" i="2"/>
  <c r="AG31" i="2" s="1"/>
  <c r="AG30" i="2" s="1"/>
  <c r="AE32" i="2"/>
  <c r="AE31" i="2" s="1"/>
  <c r="AE30" i="2" s="1"/>
  <c r="AC32" i="2"/>
  <c r="AC31" i="2" s="1"/>
  <c r="AC30" i="2" s="1"/>
  <c r="AA32" i="2"/>
  <c r="AA31" i="2" s="1"/>
  <c r="AA30" i="2" s="1"/>
  <c r="Y32" i="2"/>
  <c r="Y31" i="2" s="1"/>
  <c r="Y30" i="2" s="1"/>
  <c r="W32" i="2"/>
  <c r="W31" i="2" s="1"/>
  <c r="W30" i="2" s="1"/>
  <c r="U32" i="2"/>
  <c r="U31" i="2" s="1"/>
  <c r="U30" i="2" s="1"/>
  <c r="S32" i="2"/>
  <c r="S31" i="2" s="1"/>
  <c r="S30" i="2" s="1"/>
  <c r="Q32" i="2"/>
  <c r="Q31" i="2" s="1"/>
  <c r="Q30" i="2" s="1"/>
  <c r="O32" i="2"/>
  <c r="O31" i="2" s="1"/>
  <c r="O30" i="2" s="1"/>
  <c r="M32" i="2"/>
  <c r="M31" i="2" s="1"/>
  <c r="M30" i="2" s="1"/>
  <c r="K32" i="2"/>
  <c r="K31" i="2" s="1"/>
  <c r="K30" i="2" s="1"/>
  <c r="I32" i="2"/>
  <c r="I31" i="2" s="1"/>
  <c r="I30" i="2" s="1"/>
  <c r="G32" i="2"/>
  <c r="G31" i="2" s="1"/>
  <c r="G30" i="2" s="1"/>
  <c r="E32" i="2"/>
  <c r="E31" i="2" s="1"/>
  <c r="E30" i="2" s="1"/>
  <c r="C32" i="2"/>
  <c r="BC29" i="2"/>
  <c r="BA29" i="2"/>
  <c r="AY29" i="2"/>
  <c r="AW29" i="2"/>
  <c r="AU29" i="2"/>
  <c r="AS29" i="2"/>
  <c r="AQ29" i="2"/>
  <c r="AO29" i="2"/>
  <c r="AM29" i="2"/>
  <c r="AK29" i="2"/>
  <c r="AI29" i="2"/>
  <c r="AG29" i="2"/>
  <c r="AE29" i="2"/>
  <c r="AC29" i="2"/>
  <c r="AA29" i="2"/>
  <c r="Y29" i="2"/>
  <c r="W29" i="2"/>
  <c r="U29" i="2"/>
  <c r="S29" i="2"/>
  <c r="Q29" i="2"/>
  <c r="O29" i="2"/>
  <c r="M29" i="2"/>
  <c r="K29" i="2"/>
  <c r="I29" i="2"/>
  <c r="G29" i="2"/>
  <c r="E29" i="2"/>
  <c r="C29" i="2"/>
  <c r="BC28" i="2"/>
  <c r="BA28" i="2"/>
  <c r="AY28" i="2"/>
  <c r="AW28" i="2"/>
  <c r="AU28" i="2"/>
  <c r="AS28" i="2"/>
  <c r="AQ28" i="2"/>
  <c r="AO28" i="2"/>
  <c r="AM28" i="2"/>
  <c r="AK28" i="2"/>
  <c r="AI28" i="2"/>
  <c r="AG28" i="2"/>
  <c r="AE28" i="2"/>
  <c r="AC28" i="2"/>
  <c r="AA28" i="2"/>
  <c r="Y28" i="2"/>
  <c r="W28" i="2"/>
  <c r="U28" i="2"/>
  <c r="S28" i="2"/>
  <c r="Q28" i="2"/>
  <c r="O28" i="2"/>
  <c r="M28" i="2"/>
  <c r="K28" i="2"/>
  <c r="I28" i="2"/>
  <c r="G28" i="2"/>
  <c r="E28" i="2"/>
  <c r="C28" i="2"/>
  <c r="BC27" i="2"/>
  <c r="BC26" i="2" s="1"/>
  <c r="BA27" i="2"/>
  <c r="BA26" i="2" s="1"/>
  <c r="AY27" i="2"/>
  <c r="AY26" i="2" s="1"/>
  <c r="AW27" i="2"/>
  <c r="AW26" i="2" s="1"/>
  <c r="AU27" i="2"/>
  <c r="AU26" i="2" s="1"/>
  <c r="AS27" i="2"/>
  <c r="AS26" i="2" s="1"/>
  <c r="AQ27" i="2"/>
  <c r="AQ26" i="2" s="1"/>
  <c r="AO27" i="2"/>
  <c r="AO26" i="2" s="1"/>
  <c r="AM27" i="2"/>
  <c r="AM26" i="2" s="1"/>
  <c r="AK27" i="2"/>
  <c r="AK26" i="2" s="1"/>
  <c r="AI27" i="2"/>
  <c r="AI26" i="2" s="1"/>
  <c r="AG27" i="2"/>
  <c r="AG26" i="2" s="1"/>
  <c r="AE27" i="2"/>
  <c r="AE26" i="2" s="1"/>
  <c r="AC27" i="2"/>
  <c r="AC26" i="2" s="1"/>
  <c r="AA27" i="2"/>
  <c r="AA26" i="2" s="1"/>
  <c r="Y27" i="2"/>
  <c r="Y26" i="2" s="1"/>
  <c r="W27" i="2"/>
  <c r="W26" i="2" s="1"/>
  <c r="U27" i="2"/>
  <c r="U26" i="2" s="1"/>
  <c r="S27" i="2"/>
  <c r="S26" i="2" s="1"/>
  <c r="Q27" i="2"/>
  <c r="Q26" i="2" s="1"/>
  <c r="O27" i="2"/>
  <c r="O26" i="2" s="1"/>
  <c r="M27" i="2"/>
  <c r="M26" i="2" s="1"/>
  <c r="K27" i="2"/>
  <c r="K26" i="2" s="1"/>
  <c r="I27" i="2"/>
  <c r="I26" i="2" s="1"/>
  <c r="G27" i="2"/>
  <c r="G26" i="2" s="1"/>
  <c r="E27" i="2"/>
  <c r="E26" i="2" s="1"/>
  <c r="C27" i="2"/>
  <c r="BC25" i="2"/>
  <c r="BA25" i="2"/>
  <c r="AY25" i="2"/>
  <c r="AW25" i="2"/>
  <c r="AU25" i="2"/>
  <c r="AS25" i="2"/>
  <c r="AQ25" i="2"/>
  <c r="AO25" i="2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E25" i="2"/>
  <c r="C25" i="2"/>
  <c r="BC24" i="2"/>
  <c r="BC23" i="2" s="1"/>
  <c r="BC22" i="2" s="1"/>
  <c r="BA24" i="2"/>
  <c r="BA23" i="2" s="1"/>
  <c r="BA22" i="2" s="1"/>
  <c r="AY24" i="2"/>
  <c r="AY23" i="2" s="1"/>
  <c r="AY22" i="2" s="1"/>
  <c r="AW24" i="2"/>
  <c r="AW23" i="2" s="1"/>
  <c r="AW22" i="2" s="1"/>
  <c r="AU24" i="2"/>
  <c r="AU23" i="2" s="1"/>
  <c r="AU22" i="2" s="1"/>
  <c r="AS24" i="2"/>
  <c r="AS23" i="2" s="1"/>
  <c r="AS22" i="2" s="1"/>
  <c r="AQ24" i="2"/>
  <c r="AQ23" i="2" s="1"/>
  <c r="AQ22" i="2" s="1"/>
  <c r="AO24" i="2"/>
  <c r="AO23" i="2" s="1"/>
  <c r="AO22" i="2" s="1"/>
  <c r="AM24" i="2"/>
  <c r="AM23" i="2" s="1"/>
  <c r="AM22" i="2" s="1"/>
  <c r="AK24" i="2"/>
  <c r="AK23" i="2" s="1"/>
  <c r="AK22" i="2" s="1"/>
  <c r="AI24" i="2"/>
  <c r="AI23" i="2" s="1"/>
  <c r="AI22" i="2" s="1"/>
  <c r="AG24" i="2"/>
  <c r="AG23" i="2" s="1"/>
  <c r="AG22" i="2" s="1"/>
  <c r="AE24" i="2"/>
  <c r="AE23" i="2" s="1"/>
  <c r="AE22" i="2" s="1"/>
  <c r="AC24" i="2"/>
  <c r="AC23" i="2" s="1"/>
  <c r="AC22" i="2" s="1"/>
  <c r="AA24" i="2"/>
  <c r="AA23" i="2" s="1"/>
  <c r="AA22" i="2" s="1"/>
  <c r="Y24" i="2"/>
  <c r="Y23" i="2" s="1"/>
  <c r="Y22" i="2" s="1"/>
  <c r="W24" i="2"/>
  <c r="W23" i="2" s="1"/>
  <c r="W22" i="2" s="1"/>
  <c r="U24" i="2"/>
  <c r="U23" i="2" s="1"/>
  <c r="U22" i="2" s="1"/>
  <c r="S24" i="2"/>
  <c r="S23" i="2" s="1"/>
  <c r="S22" i="2" s="1"/>
  <c r="Q24" i="2"/>
  <c r="Q23" i="2" s="1"/>
  <c r="Q22" i="2" s="1"/>
  <c r="O24" i="2"/>
  <c r="O23" i="2" s="1"/>
  <c r="O22" i="2" s="1"/>
  <c r="M24" i="2"/>
  <c r="M23" i="2" s="1"/>
  <c r="M22" i="2" s="1"/>
  <c r="K24" i="2"/>
  <c r="K23" i="2" s="1"/>
  <c r="K22" i="2" s="1"/>
  <c r="I24" i="2"/>
  <c r="I23" i="2" s="1"/>
  <c r="I22" i="2" s="1"/>
  <c r="G24" i="2"/>
  <c r="G23" i="2" s="1"/>
  <c r="G22" i="2" s="1"/>
  <c r="E24" i="2"/>
  <c r="E23" i="2" s="1"/>
  <c r="E22" i="2" s="1"/>
  <c r="C24" i="2"/>
  <c r="BC21" i="2"/>
  <c r="BA21" i="2"/>
  <c r="AY21" i="2"/>
  <c r="AW21" i="2"/>
  <c r="AU21" i="2"/>
  <c r="AS21" i="2"/>
  <c r="AQ21" i="2"/>
  <c r="AO21" i="2"/>
  <c r="AM21" i="2"/>
  <c r="AK21" i="2"/>
  <c r="AI21" i="2"/>
  <c r="AG21" i="2"/>
  <c r="AE21" i="2"/>
  <c r="AC21" i="2"/>
  <c r="AA21" i="2"/>
  <c r="Y21" i="2"/>
  <c r="W21" i="2"/>
  <c r="U21" i="2"/>
  <c r="S21" i="2"/>
  <c r="Q21" i="2"/>
  <c r="O21" i="2"/>
  <c r="M21" i="2"/>
  <c r="K21" i="2"/>
  <c r="I21" i="2"/>
  <c r="G21" i="2"/>
  <c r="E21" i="2"/>
  <c r="C21" i="2"/>
  <c r="BC20" i="2"/>
  <c r="BC19" i="2" s="1"/>
  <c r="BC18" i="2" s="1"/>
  <c r="BA20" i="2"/>
  <c r="BA19" i="2" s="1"/>
  <c r="BA18" i="2" s="1"/>
  <c r="AY20" i="2"/>
  <c r="AY19" i="2" s="1"/>
  <c r="AY18" i="2" s="1"/>
  <c r="AW20" i="2"/>
  <c r="AW19" i="2" s="1"/>
  <c r="AW18" i="2" s="1"/>
  <c r="AU20" i="2"/>
  <c r="AU19" i="2" s="1"/>
  <c r="AU18" i="2" s="1"/>
  <c r="AS20" i="2"/>
  <c r="AS19" i="2" s="1"/>
  <c r="AS18" i="2" s="1"/>
  <c r="AQ20" i="2"/>
  <c r="AQ19" i="2" s="1"/>
  <c r="AQ18" i="2" s="1"/>
  <c r="AO20" i="2"/>
  <c r="AO19" i="2" s="1"/>
  <c r="AO18" i="2" s="1"/>
  <c r="AM20" i="2"/>
  <c r="AM19" i="2" s="1"/>
  <c r="AM18" i="2" s="1"/>
  <c r="AK20" i="2"/>
  <c r="AK19" i="2" s="1"/>
  <c r="AK18" i="2" s="1"/>
  <c r="AI20" i="2"/>
  <c r="AI19" i="2" s="1"/>
  <c r="AI18" i="2" s="1"/>
  <c r="AG20" i="2"/>
  <c r="AG19" i="2" s="1"/>
  <c r="AG18" i="2" s="1"/>
  <c r="AE20" i="2"/>
  <c r="AE19" i="2" s="1"/>
  <c r="AE18" i="2" s="1"/>
  <c r="AC20" i="2"/>
  <c r="AC19" i="2" s="1"/>
  <c r="AC18" i="2" s="1"/>
  <c r="AA20" i="2"/>
  <c r="AA19" i="2" s="1"/>
  <c r="AA18" i="2" s="1"/>
  <c r="Y20" i="2"/>
  <c r="Y19" i="2" s="1"/>
  <c r="Y18" i="2" s="1"/>
  <c r="W20" i="2"/>
  <c r="W19" i="2" s="1"/>
  <c r="W18" i="2" s="1"/>
  <c r="U20" i="2"/>
  <c r="U19" i="2" s="1"/>
  <c r="U18" i="2" s="1"/>
  <c r="S20" i="2"/>
  <c r="S19" i="2" s="1"/>
  <c r="S18" i="2" s="1"/>
  <c r="Q20" i="2"/>
  <c r="Q19" i="2" s="1"/>
  <c r="Q18" i="2" s="1"/>
  <c r="O20" i="2"/>
  <c r="O19" i="2" s="1"/>
  <c r="O18" i="2" s="1"/>
  <c r="M20" i="2"/>
  <c r="M19" i="2" s="1"/>
  <c r="M18" i="2" s="1"/>
  <c r="K20" i="2"/>
  <c r="K19" i="2" s="1"/>
  <c r="K18" i="2" s="1"/>
  <c r="I20" i="2"/>
  <c r="I19" i="2" s="1"/>
  <c r="I18" i="2" s="1"/>
  <c r="G20" i="2"/>
  <c r="G19" i="2" s="1"/>
  <c r="G18" i="2" s="1"/>
  <c r="E20" i="2"/>
  <c r="E19" i="2" s="1"/>
  <c r="E18" i="2" s="1"/>
  <c r="C20" i="2"/>
  <c r="BC17" i="2"/>
  <c r="BA17" i="2"/>
  <c r="AY17" i="2"/>
  <c r="AW17" i="2"/>
  <c r="AU17" i="2"/>
  <c r="AS17" i="2"/>
  <c r="AQ17" i="2"/>
  <c r="AO17" i="2"/>
  <c r="AM17" i="2"/>
  <c r="AK17" i="2"/>
  <c r="AI17" i="2"/>
  <c r="AG17" i="2"/>
  <c r="AE17" i="2"/>
  <c r="AC17" i="2"/>
  <c r="AA17" i="2"/>
  <c r="Y17" i="2"/>
  <c r="W17" i="2"/>
  <c r="U17" i="2"/>
  <c r="S17" i="2"/>
  <c r="Q17" i="2"/>
  <c r="O17" i="2"/>
  <c r="M17" i="2"/>
  <c r="K17" i="2"/>
  <c r="I17" i="2"/>
  <c r="G17" i="2"/>
  <c r="E17" i="2"/>
  <c r="C17" i="2"/>
  <c r="BC16" i="2"/>
  <c r="BA16" i="2"/>
  <c r="AY16" i="2"/>
  <c r="AW16" i="2"/>
  <c r="AU16" i="2"/>
  <c r="AS16" i="2"/>
  <c r="AQ16" i="2"/>
  <c r="AO16" i="2"/>
  <c r="AM16" i="2"/>
  <c r="AK16" i="2"/>
  <c r="AI16" i="2"/>
  <c r="AG16" i="2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E16" i="2"/>
  <c r="C16" i="2"/>
  <c r="BD37" i="2"/>
  <c r="BB37" i="2"/>
  <c r="AZ37" i="2"/>
  <c r="AX37" i="2"/>
  <c r="AV37" i="2"/>
  <c r="AT37" i="2"/>
  <c r="AR37" i="2"/>
  <c r="AP37" i="2"/>
  <c r="AN37" i="2"/>
  <c r="AL37" i="2"/>
  <c r="AJ37" i="2"/>
  <c r="AH37" i="2"/>
  <c r="AF37" i="2"/>
  <c r="AD37" i="2"/>
  <c r="AB37" i="2"/>
  <c r="Z37" i="2"/>
  <c r="X37" i="2"/>
  <c r="V37" i="2"/>
  <c r="T37" i="2"/>
  <c r="R37" i="2"/>
  <c r="P37" i="2"/>
  <c r="N37" i="2"/>
  <c r="L37" i="2"/>
  <c r="J37" i="2"/>
  <c r="H37" i="2"/>
  <c r="F37" i="2"/>
  <c r="D37" i="2"/>
  <c r="BD36" i="2"/>
  <c r="BD35" i="2" s="1"/>
  <c r="BB36" i="2"/>
  <c r="BB35" i="2" s="1"/>
  <c r="AZ36" i="2"/>
  <c r="AZ35" i="2" s="1"/>
  <c r="AX36" i="2"/>
  <c r="AX35" i="2" s="1"/>
  <c r="AV36" i="2"/>
  <c r="AV35" i="2" s="1"/>
  <c r="AT36" i="2"/>
  <c r="AT35" i="2" s="1"/>
  <c r="AR36" i="2"/>
  <c r="AR35" i="2" s="1"/>
  <c r="AP36" i="2"/>
  <c r="AP35" i="2" s="1"/>
  <c r="AN36" i="2"/>
  <c r="AN35" i="2" s="1"/>
  <c r="AL36" i="2"/>
  <c r="AL35" i="2" s="1"/>
  <c r="AJ36" i="2"/>
  <c r="AJ35" i="2" s="1"/>
  <c r="AH36" i="2"/>
  <c r="AH35" i="2" s="1"/>
  <c r="AF36" i="2"/>
  <c r="AF35" i="2" s="1"/>
  <c r="AD36" i="2"/>
  <c r="AD35" i="2" s="1"/>
  <c r="AB36" i="2"/>
  <c r="AB35" i="2" s="1"/>
  <c r="Z36" i="2"/>
  <c r="Z35" i="2" s="1"/>
  <c r="X36" i="2"/>
  <c r="X35" i="2" s="1"/>
  <c r="V36" i="2"/>
  <c r="V35" i="2" s="1"/>
  <c r="T36" i="2"/>
  <c r="T35" i="2" s="1"/>
  <c r="R36" i="2"/>
  <c r="R35" i="2" s="1"/>
  <c r="P36" i="2"/>
  <c r="P35" i="2" s="1"/>
  <c r="N36" i="2"/>
  <c r="N35" i="2" s="1"/>
  <c r="L36" i="2"/>
  <c r="L35" i="2" s="1"/>
  <c r="J36" i="2"/>
  <c r="J35" i="2" s="1"/>
  <c r="H36" i="2"/>
  <c r="H35" i="2" s="1"/>
  <c r="F36" i="2"/>
  <c r="F35" i="2" s="1"/>
  <c r="D36" i="2"/>
  <c r="D35" i="2" s="1"/>
  <c r="BD34" i="2"/>
  <c r="BB34" i="2"/>
  <c r="AZ34" i="2"/>
  <c r="AX34" i="2"/>
  <c r="AV34" i="2"/>
  <c r="AT34" i="2"/>
  <c r="AR34" i="2"/>
  <c r="AP34" i="2"/>
  <c r="AN34" i="2"/>
  <c r="AL34" i="2"/>
  <c r="AJ34" i="2"/>
  <c r="AH34" i="2"/>
  <c r="AF34" i="2"/>
  <c r="AD34" i="2"/>
  <c r="AB34" i="2"/>
  <c r="Z34" i="2"/>
  <c r="X34" i="2"/>
  <c r="V34" i="2"/>
  <c r="T34" i="2"/>
  <c r="R34" i="2"/>
  <c r="P34" i="2"/>
  <c r="N34" i="2"/>
  <c r="L34" i="2"/>
  <c r="J34" i="2"/>
  <c r="H34" i="2"/>
  <c r="F34" i="2"/>
  <c r="D34" i="2"/>
  <c r="BD33" i="2"/>
  <c r="BB33" i="2"/>
  <c r="AZ33" i="2"/>
  <c r="AX33" i="2"/>
  <c r="AV33" i="2"/>
  <c r="AT33" i="2"/>
  <c r="AR33" i="2"/>
  <c r="AP33" i="2"/>
  <c r="AN33" i="2"/>
  <c r="AL33" i="2"/>
  <c r="AJ33" i="2"/>
  <c r="AH33" i="2"/>
  <c r="AF33" i="2"/>
  <c r="AD33" i="2"/>
  <c r="AB33" i="2"/>
  <c r="Z33" i="2"/>
  <c r="X33" i="2"/>
  <c r="V33" i="2"/>
  <c r="T33" i="2"/>
  <c r="R33" i="2"/>
  <c r="P33" i="2"/>
  <c r="N33" i="2"/>
  <c r="L33" i="2"/>
  <c r="J33" i="2"/>
  <c r="H33" i="2"/>
  <c r="F33" i="2"/>
  <c r="D33" i="2"/>
  <c r="BD32" i="2"/>
  <c r="BD31" i="2" s="1"/>
  <c r="BB32" i="2"/>
  <c r="BB31" i="2" s="1"/>
  <c r="AZ32" i="2"/>
  <c r="AZ31" i="2" s="1"/>
  <c r="AX32" i="2"/>
  <c r="AX31" i="2" s="1"/>
  <c r="AV32" i="2"/>
  <c r="AV31" i="2" s="1"/>
  <c r="AT32" i="2"/>
  <c r="AT31" i="2" s="1"/>
  <c r="AR32" i="2"/>
  <c r="AR31" i="2" s="1"/>
  <c r="AP32" i="2"/>
  <c r="AP31" i="2" s="1"/>
  <c r="AN32" i="2"/>
  <c r="AN31" i="2" s="1"/>
  <c r="AL32" i="2"/>
  <c r="AL31" i="2" s="1"/>
  <c r="AJ32" i="2"/>
  <c r="AJ31" i="2" s="1"/>
  <c r="AH32" i="2"/>
  <c r="AH31" i="2" s="1"/>
  <c r="AF32" i="2"/>
  <c r="AF31" i="2" s="1"/>
  <c r="AD32" i="2"/>
  <c r="AD31" i="2" s="1"/>
  <c r="AB32" i="2"/>
  <c r="AB31" i="2" s="1"/>
  <c r="Z32" i="2"/>
  <c r="Z31" i="2" s="1"/>
  <c r="X32" i="2"/>
  <c r="X31" i="2" s="1"/>
  <c r="V32" i="2"/>
  <c r="V31" i="2" s="1"/>
  <c r="T32" i="2"/>
  <c r="T31" i="2" s="1"/>
  <c r="R32" i="2"/>
  <c r="R31" i="2" s="1"/>
  <c r="P32" i="2"/>
  <c r="P31" i="2" s="1"/>
  <c r="N32" i="2"/>
  <c r="N31" i="2" s="1"/>
  <c r="L32" i="2"/>
  <c r="L31" i="2" s="1"/>
  <c r="J32" i="2"/>
  <c r="J31" i="2" s="1"/>
  <c r="H32" i="2"/>
  <c r="H31" i="2" s="1"/>
  <c r="F32" i="2"/>
  <c r="F31" i="2" s="1"/>
  <c r="D32" i="2"/>
  <c r="D31" i="2" s="1"/>
  <c r="BD29" i="2"/>
  <c r="BB29" i="2"/>
  <c r="AZ29" i="2"/>
  <c r="AX29" i="2"/>
  <c r="AV29" i="2"/>
  <c r="AT29" i="2"/>
  <c r="AR29" i="2"/>
  <c r="AP29" i="2"/>
  <c r="AN29" i="2"/>
  <c r="AL29" i="2"/>
  <c r="AJ29" i="2"/>
  <c r="AH29" i="2"/>
  <c r="AF29" i="2"/>
  <c r="AD29" i="2"/>
  <c r="AB29" i="2"/>
  <c r="Z29" i="2"/>
  <c r="X29" i="2"/>
  <c r="V29" i="2"/>
  <c r="T29" i="2"/>
  <c r="R29" i="2"/>
  <c r="P29" i="2"/>
  <c r="N29" i="2"/>
  <c r="L29" i="2"/>
  <c r="J29" i="2"/>
  <c r="H29" i="2"/>
  <c r="F29" i="2"/>
  <c r="D29" i="2"/>
  <c r="BD28" i="2"/>
  <c r="BB28" i="2"/>
  <c r="AZ28" i="2"/>
  <c r="AX28" i="2"/>
  <c r="AV28" i="2"/>
  <c r="AT28" i="2"/>
  <c r="AR28" i="2"/>
  <c r="AP28" i="2"/>
  <c r="AN28" i="2"/>
  <c r="AL28" i="2"/>
  <c r="AJ28" i="2"/>
  <c r="AH28" i="2"/>
  <c r="AF28" i="2"/>
  <c r="AD28" i="2"/>
  <c r="AB28" i="2"/>
  <c r="Z28" i="2"/>
  <c r="X28" i="2"/>
  <c r="V28" i="2"/>
  <c r="T28" i="2"/>
  <c r="R28" i="2"/>
  <c r="P28" i="2"/>
  <c r="N28" i="2"/>
  <c r="L28" i="2"/>
  <c r="J28" i="2"/>
  <c r="H28" i="2"/>
  <c r="F28" i="2"/>
  <c r="D28" i="2"/>
  <c r="BD27" i="2"/>
  <c r="BD26" i="2" s="1"/>
  <c r="BB27" i="2"/>
  <c r="BB26" i="2" s="1"/>
  <c r="AZ27" i="2"/>
  <c r="AZ26" i="2" s="1"/>
  <c r="AX27" i="2"/>
  <c r="AX26" i="2" s="1"/>
  <c r="AV27" i="2"/>
  <c r="AV26" i="2" s="1"/>
  <c r="AT27" i="2"/>
  <c r="AT26" i="2" s="1"/>
  <c r="AR27" i="2"/>
  <c r="AR26" i="2" s="1"/>
  <c r="AP27" i="2"/>
  <c r="AP26" i="2" s="1"/>
  <c r="AN27" i="2"/>
  <c r="AN26" i="2" s="1"/>
  <c r="AL27" i="2"/>
  <c r="AL26" i="2" s="1"/>
  <c r="AJ27" i="2"/>
  <c r="AJ26" i="2" s="1"/>
  <c r="AH27" i="2"/>
  <c r="AH26" i="2" s="1"/>
  <c r="AF27" i="2"/>
  <c r="AF26" i="2" s="1"/>
  <c r="AD27" i="2"/>
  <c r="AD26" i="2" s="1"/>
  <c r="AB27" i="2"/>
  <c r="AB26" i="2" s="1"/>
  <c r="Z27" i="2"/>
  <c r="Z26" i="2" s="1"/>
  <c r="X27" i="2"/>
  <c r="X26" i="2" s="1"/>
  <c r="V27" i="2"/>
  <c r="V26" i="2" s="1"/>
  <c r="T27" i="2"/>
  <c r="T26" i="2" s="1"/>
  <c r="R27" i="2"/>
  <c r="R26" i="2" s="1"/>
  <c r="P27" i="2"/>
  <c r="P26" i="2" s="1"/>
  <c r="N27" i="2"/>
  <c r="N26" i="2" s="1"/>
  <c r="L27" i="2"/>
  <c r="L26" i="2" s="1"/>
  <c r="J27" i="2"/>
  <c r="J26" i="2" s="1"/>
  <c r="H27" i="2"/>
  <c r="H26" i="2" s="1"/>
  <c r="F27" i="2"/>
  <c r="F26" i="2" s="1"/>
  <c r="D27" i="2"/>
  <c r="D26" i="2" s="1"/>
  <c r="BD25" i="2"/>
  <c r="BB25" i="2"/>
  <c r="AZ25" i="2"/>
  <c r="AX25" i="2"/>
  <c r="AV25" i="2"/>
  <c r="AT25" i="2"/>
  <c r="AR25" i="2"/>
  <c r="AP25" i="2"/>
  <c r="AN25" i="2"/>
  <c r="AL25" i="2"/>
  <c r="AJ25" i="2"/>
  <c r="AH25" i="2"/>
  <c r="AF25" i="2"/>
  <c r="AD25" i="2"/>
  <c r="AB25" i="2"/>
  <c r="Z25" i="2"/>
  <c r="X25" i="2"/>
  <c r="V25" i="2"/>
  <c r="T25" i="2"/>
  <c r="R25" i="2"/>
  <c r="P25" i="2"/>
  <c r="N25" i="2"/>
  <c r="L25" i="2"/>
  <c r="J25" i="2"/>
  <c r="H25" i="2"/>
  <c r="F25" i="2"/>
  <c r="D25" i="2"/>
  <c r="BD24" i="2"/>
  <c r="BD23" i="2" s="1"/>
  <c r="BD22" i="2" s="1"/>
  <c r="BB24" i="2"/>
  <c r="BB23" i="2" s="1"/>
  <c r="BB22" i="2" s="1"/>
  <c r="AZ24" i="2"/>
  <c r="AZ23" i="2" s="1"/>
  <c r="AZ22" i="2" s="1"/>
  <c r="AX24" i="2"/>
  <c r="AX23" i="2" s="1"/>
  <c r="AX22" i="2" s="1"/>
  <c r="AV24" i="2"/>
  <c r="AV23" i="2" s="1"/>
  <c r="AV22" i="2" s="1"/>
  <c r="AT24" i="2"/>
  <c r="AT23" i="2" s="1"/>
  <c r="AT22" i="2" s="1"/>
  <c r="AR24" i="2"/>
  <c r="AR23" i="2" s="1"/>
  <c r="AR22" i="2" s="1"/>
  <c r="AP24" i="2"/>
  <c r="AP23" i="2" s="1"/>
  <c r="AP22" i="2" s="1"/>
  <c r="AN24" i="2"/>
  <c r="AN23" i="2" s="1"/>
  <c r="AN22" i="2" s="1"/>
  <c r="AL24" i="2"/>
  <c r="AL23" i="2" s="1"/>
  <c r="AL22" i="2" s="1"/>
  <c r="AJ24" i="2"/>
  <c r="AJ23" i="2" s="1"/>
  <c r="AJ22" i="2" s="1"/>
  <c r="AH24" i="2"/>
  <c r="AH23" i="2" s="1"/>
  <c r="AH22" i="2" s="1"/>
  <c r="AF24" i="2"/>
  <c r="AF23" i="2" s="1"/>
  <c r="AF22" i="2" s="1"/>
  <c r="AD24" i="2"/>
  <c r="AD23" i="2" s="1"/>
  <c r="AD22" i="2" s="1"/>
  <c r="AB24" i="2"/>
  <c r="AB23" i="2" s="1"/>
  <c r="AB22" i="2" s="1"/>
  <c r="Z24" i="2"/>
  <c r="Z23" i="2" s="1"/>
  <c r="Z22" i="2" s="1"/>
  <c r="X24" i="2"/>
  <c r="X23" i="2" s="1"/>
  <c r="X22" i="2" s="1"/>
  <c r="V24" i="2"/>
  <c r="V23" i="2" s="1"/>
  <c r="V22" i="2" s="1"/>
  <c r="T24" i="2"/>
  <c r="T23" i="2" s="1"/>
  <c r="T22" i="2" s="1"/>
  <c r="R24" i="2"/>
  <c r="R23" i="2" s="1"/>
  <c r="R22" i="2" s="1"/>
  <c r="P24" i="2"/>
  <c r="P23" i="2" s="1"/>
  <c r="P22" i="2" s="1"/>
  <c r="N24" i="2"/>
  <c r="N23" i="2" s="1"/>
  <c r="N22" i="2" s="1"/>
  <c r="L24" i="2"/>
  <c r="L23" i="2" s="1"/>
  <c r="L22" i="2" s="1"/>
  <c r="J24" i="2"/>
  <c r="J23" i="2" s="1"/>
  <c r="J22" i="2" s="1"/>
  <c r="H24" i="2"/>
  <c r="H23" i="2" s="1"/>
  <c r="H22" i="2" s="1"/>
  <c r="F24" i="2"/>
  <c r="F23" i="2" s="1"/>
  <c r="F22" i="2" s="1"/>
  <c r="D24" i="2"/>
  <c r="D23" i="2" s="1"/>
  <c r="D22" i="2" s="1"/>
  <c r="BD21" i="2"/>
  <c r="BB21" i="2"/>
  <c r="AZ21" i="2"/>
  <c r="AX21" i="2"/>
  <c r="AV21" i="2"/>
  <c r="AT21" i="2"/>
  <c r="AR21" i="2"/>
  <c r="AP21" i="2"/>
  <c r="AN21" i="2"/>
  <c r="AL21" i="2"/>
  <c r="AJ21" i="2"/>
  <c r="AH21" i="2"/>
  <c r="AF21" i="2"/>
  <c r="AD21" i="2"/>
  <c r="AB21" i="2"/>
  <c r="Z21" i="2"/>
  <c r="X21" i="2"/>
  <c r="V21" i="2"/>
  <c r="T21" i="2"/>
  <c r="R21" i="2"/>
  <c r="P21" i="2"/>
  <c r="N21" i="2"/>
  <c r="L21" i="2"/>
  <c r="J21" i="2"/>
  <c r="H21" i="2"/>
  <c r="F21" i="2"/>
  <c r="D21" i="2"/>
  <c r="BD20" i="2"/>
  <c r="BD19" i="2" s="1"/>
  <c r="BD18" i="2" s="1"/>
  <c r="BB20" i="2"/>
  <c r="BB19" i="2" s="1"/>
  <c r="BB18" i="2" s="1"/>
  <c r="AZ20" i="2"/>
  <c r="AZ19" i="2" s="1"/>
  <c r="AZ18" i="2" s="1"/>
  <c r="AX20" i="2"/>
  <c r="AX19" i="2" s="1"/>
  <c r="AX18" i="2" s="1"/>
  <c r="AV20" i="2"/>
  <c r="AV19" i="2" s="1"/>
  <c r="AV18" i="2" s="1"/>
  <c r="AT20" i="2"/>
  <c r="AT19" i="2" s="1"/>
  <c r="AT18" i="2" s="1"/>
  <c r="AR20" i="2"/>
  <c r="AR19" i="2" s="1"/>
  <c r="AR18" i="2" s="1"/>
  <c r="AP20" i="2"/>
  <c r="AP19" i="2" s="1"/>
  <c r="AP18" i="2" s="1"/>
  <c r="AN20" i="2"/>
  <c r="AN19" i="2" s="1"/>
  <c r="AN18" i="2" s="1"/>
  <c r="AL20" i="2"/>
  <c r="AL19" i="2" s="1"/>
  <c r="AL18" i="2" s="1"/>
  <c r="AJ20" i="2"/>
  <c r="AJ19" i="2" s="1"/>
  <c r="AJ18" i="2" s="1"/>
  <c r="AH20" i="2"/>
  <c r="AH19" i="2" s="1"/>
  <c r="AH18" i="2" s="1"/>
  <c r="AF20" i="2"/>
  <c r="AF19" i="2" s="1"/>
  <c r="AF18" i="2" s="1"/>
  <c r="AD20" i="2"/>
  <c r="AD19" i="2" s="1"/>
  <c r="AD18" i="2" s="1"/>
  <c r="AB20" i="2"/>
  <c r="AB19" i="2" s="1"/>
  <c r="AB18" i="2" s="1"/>
  <c r="Z20" i="2"/>
  <c r="Z19" i="2" s="1"/>
  <c r="Z18" i="2" s="1"/>
  <c r="X20" i="2"/>
  <c r="X19" i="2" s="1"/>
  <c r="X18" i="2" s="1"/>
  <c r="V20" i="2"/>
  <c r="V19" i="2" s="1"/>
  <c r="V18" i="2" s="1"/>
  <c r="T20" i="2"/>
  <c r="T19" i="2" s="1"/>
  <c r="T18" i="2" s="1"/>
  <c r="R20" i="2"/>
  <c r="R19" i="2" s="1"/>
  <c r="R18" i="2" s="1"/>
  <c r="P20" i="2"/>
  <c r="P19" i="2" s="1"/>
  <c r="P18" i="2" s="1"/>
  <c r="N20" i="2"/>
  <c r="N19" i="2" s="1"/>
  <c r="N18" i="2" s="1"/>
  <c r="L20" i="2"/>
  <c r="L19" i="2" s="1"/>
  <c r="L18" i="2" s="1"/>
  <c r="J20" i="2"/>
  <c r="J19" i="2" s="1"/>
  <c r="J18" i="2" s="1"/>
  <c r="H20" i="2"/>
  <c r="H19" i="2" s="1"/>
  <c r="H18" i="2" s="1"/>
  <c r="F20" i="2"/>
  <c r="F19" i="2" s="1"/>
  <c r="F18" i="2" s="1"/>
  <c r="D20" i="2"/>
  <c r="D19" i="2" s="1"/>
  <c r="D18" i="2" s="1"/>
  <c r="BD17" i="2"/>
  <c r="BB17" i="2"/>
  <c r="AZ17" i="2"/>
  <c r="AX17" i="2"/>
  <c r="AV17" i="2"/>
  <c r="AT17" i="2"/>
  <c r="AR17" i="2"/>
  <c r="AP17" i="2"/>
  <c r="AN17" i="2"/>
  <c r="AL17" i="2"/>
  <c r="AJ17" i="2"/>
  <c r="AH17" i="2"/>
  <c r="AF17" i="2"/>
  <c r="AD17" i="2"/>
  <c r="AB17" i="2"/>
  <c r="Z17" i="2"/>
  <c r="X17" i="2"/>
  <c r="V17" i="2"/>
  <c r="T17" i="2"/>
  <c r="R17" i="2"/>
  <c r="P17" i="2"/>
  <c r="N17" i="2"/>
  <c r="L17" i="2"/>
  <c r="J17" i="2"/>
  <c r="H17" i="2"/>
  <c r="F17" i="2"/>
  <c r="D17" i="2"/>
  <c r="BD16" i="2"/>
  <c r="BB16" i="2"/>
  <c r="AZ16" i="2"/>
  <c r="AX16" i="2"/>
  <c r="AV16" i="2"/>
  <c r="AT16" i="2"/>
  <c r="AR16" i="2"/>
  <c r="AP16" i="2"/>
  <c r="AN16" i="2"/>
  <c r="AL16" i="2"/>
  <c r="AJ16" i="2"/>
  <c r="AH16" i="2"/>
  <c r="AF16" i="2"/>
  <c r="AD16" i="2"/>
  <c r="AB16" i="2"/>
  <c r="Z16" i="2"/>
  <c r="X16" i="2"/>
  <c r="V16" i="2"/>
  <c r="T16" i="2"/>
  <c r="R16" i="2"/>
  <c r="P16" i="2"/>
  <c r="N16" i="2"/>
  <c r="L16" i="2"/>
  <c r="J16" i="2"/>
  <c r="H16" i="2"/>
  <c r="F16" i="2"/>
  <c r="D16" i="2"/>
  <c r="CA149" i="2"/>
  <c r="CA148" i="2"/>
  <c r="CA147" i="2"/>
  <c r="CA150" i="2" s="1"/>
  <c r="BI129" i="2"/>
  <c r="BI149" i="2" s="1"/>
  <c r="BG129" i="2"/>
  <c r="BG149" i="2" s="1"/>
  <c r="BE129" i="2"/>
  <c r="BE149" i="2" s="1"/>
  <c r="BI128" i="2"/>
  <c r="BI148" i="2" s="1"/>
  <c r="BG128" i="2"/>
  <c r="BG148" i="2" s="1"/>
  <c r="BE128" i="2"/>
  <c r="BE148" i="2" s="1"/>
  <c r="BI127" i="2"/>
  <c r="BG127" i="2"/>
  <c r="BE127" i="2"/>
  <c r="BI125" i="2"/>
  <c r="BG125" i="2"/>
  <c r="BE125" i="2"/>
  <c r="BJ129" i="2"/>
  <c r="BJ149" i="2" s="1"/>
  <c r="BH129" i="2"/>
  <c r="BH149" i="2" s="1"/>
  <c r="BF129" i="2"/>
  <c r="BF149" i="2" s="1"/>
  <c r="BJ128" i="2"/>
  <c r="BJ148" i="2" s="1"/>
  <c r="BH128" i="2"/>
  <c r="BH148" i="2" s="1"/>
  <c r="BF128" i="2"/>
  <c r="BF148" i="2" s="1"/>
  <c r="BJ127" i="2"/>
  <c r="BH127" i="2"/>
  <c r="BF127" i="2"/>
  <c r="BJ125" i="2"/>
  <c r="BH125" i="2"/>
  <c r="BF125" i="2"/>
  <c r="BJ124" i="2"/>
  <c r="BH124" i="2"/>
  <c r="BF124" i="2"/>
  <c r="BJ123" i="2"/>
  <c r="BH123" i="2"/>
  <c r="BF123" i="2"/>
  <c r="BJ122" i="2"/>
  <c r="BJ151" i="2" s="1"/>
  <c r="BJ157" i="2" s="1"/>
  <c r="BH122" i="2"/>
  <c r="BH151" i="2" s="1"/>
  <c r="BH157" i="2" s="1"/>
  <c r="BF122" i="2"/>
  <c r="BF151" i="2" s="1"/>
  <c r="BF157" i="2" s="1"/>
  <c r="BI124" i="2"/>
  <c r="BE124" i="2"/>
  <c r="BG123" i="2"/>
  <c r="BI122" i="2"/>
  <c r="BI151" i="2" s="1"/>
  <c r="BI157" i="2" s="1"/>
  <c r="BE122" i="2"/>
  <c r="BJ121" i="2"/>
  <c r="BJ152" i="2" s="1"/>
  <c r="BJ158" i="2" s="1"/>
  <c r="BH121" i="2"/>
  <c r="BH152" i="2" s="1"/>
  <c r="BH158" i="2" s="1"/>
  <c r="BF121" i="2"/>
  <c r="BF152" i="2" s="1"/>
  <c r="BF158" i="2" s="1"/>
  <c r="BJ119" i="2"/>
  <c r="BH119" i="2"/>
  <c r="BF119" i="2"/>
  <c r="BJ118" i="2"/>
  <c r="BH118" i="2"/>
  <c r="BF118" i="2"/>
  <c r="BJ117" i="2"/>
  <c r="BH117" i="2"/>
  <c r="BF117" i="2"/>
  <c r="BJ116" i="2"/>
  <c r="BH116" i="2"/>
  <c r="BF116" i="2"/>
  <c r="BJ115" i="2"/>
  <c r="BH115" i="2"/>
  <c r="BF115" i="2"/>
  <c r="BJ114" i="2"/>
  <c r="BJ113" i="2" s="1"/>
  <c r="BH114" i="2"/>
  <c r="BF114" i="2"/>
  <c r="BF113" i="2" s="1"/>
  <c r="BJ112" i="2"/>
  <c r="BH112" i="2"/>
  <c r="BF112" i="2"/>
  <c r="BJ111" i="2"/>
  <c r="BJ110" i="2" s="1"/>
  <c r="BJ109" i="2" s="1"/>
  <c r="BH111" i="2"/>
  <c r="BF111" i="2"/>
  <c r="BF110" i="2" s="1"/>
  <c r="BF109" i="2" s="1"/>
  <c r="BJ108" i="2"/>
  <c r="BH108" i="2"/>
  <c r="BF108" i="2"/>
  <c r="BJ107" i="2"/>
  <c r="BJ106" i="2" s="1"/>
  <c r="BJ105" i="2" s="1"/>
  <c r="BJ104" i="2" s="1"/>
  <c r="BH107" i="2"/>
  <c r="BH106" i="2" s="1"/>
  <c r="BF107" i="2"/>
  <c r="BF106" i="2" s="1"/>
  <c r="BF105" i="2" s="1"/>
  <c r="BF104" i="2" s="1"/>
  <c r="BJ103" i="2"/>
  <c r="BH103" i="2"/>
  <c r="BF103" i="2"/>
  <c r="BJ102" i="2"/>
  <c r="BH102" i="2"/>
  <c r="BF102" i="2"/>
  <c r="BG124" i="2"/>
  <c r="BI123" i="2"/>
  <c r="BE123" i="2"/>
  <c r="BG122" i="2"/>
  <c r="BG151" i="2" s="1"/>
  <c r="BG157" i="2" s="1"/>
  <c r="BI121" i="2"/>
  <c r="BG121" i="2"/>
  <c r="BG152" i="2" s="1"/>
  <c r="BG158" i="2" s="1"/>
  <c r="BE121" i="2"/>
  <c r="BE152" i="2" s="1"/>
  <c r="BE158" i="2" s="1"/>
  <c r="BI119" i="2"/>
  <c r="BG119" i="2"/>
  <c r="BE119" i="2"/>
  <c r="BI118" i="2"/>
  <c r="BG118" i="2"/>
  <c r="BE118" i="2"/>
  <c r="BI117" i="2"/>
  <c r="BG117" i="2"/>
  <c r="BE117" i="2"/>
  <c r="BI116" i="2"/>
  <c r="BG116" i="2"/>
  <c r="BE116" i="2"/>
  <c r="BI115" i="2"/>
  <c r="BG115" i="2"/>
  <c r="BE115" i="2"/>
  <c r="BI114" i="2"/>
  <c r="BG114" i="2"/>
  <c r="BG113" i="2" s="1"/>
  <c r="BE114" i="2"/>
  <c r="BI112" i="2"/>
  <c r="BG112" i="2"/>
  <c r="BE112" i="2"/>
  <c r="BI111" i="2"/>
  <c r="BG111" i="2"/>
  <c r="BG110" i="2" s="1"/>
  <c r="BG109" i="2" s="1"/>
  <c r="BE111" i="2"/>
  <c r="BI108" i="2"/>
  <c r="BG108" i="2"/>
  <c r="BE108" i="2"/>
  <c r="BI107" i="2"/>
  <c r="BI106" i="2" s="1"/>
  <c r="BG107" i="2"/>
  <c r="BG106" i="2" s="1"/>
  <c r="BG105" i="2" s="1"/>
  <c r="BG104" i="2" s="1"/>
  <c r="BE107" i="2"/>
  <c r="BE106" i="2" s="1"/>
  <c r="BG103" i="2"/>
  <c r="BI102" i="2"/>
  <c r="BE102" i="2"/>
  <c r="BI100" i="2"/>
  <c r="BG100" i="2"/>
  <c r="BE100" i="2"/>
  <c r="BI99" i="2"/>
  <c r="BG99" i="2"/>
  <c r="BE99" i="2"/>
  <c r="BI98" i="2"/>
  <c r="BG98" i="2"/>
  <c r="BE98" i="2"/>
  <c r="BI96" i="2"/>
  <c r="BG96" i="2"/>
  <c r="BE96" i="2"/>
  <c r="BI95" i="2"/>
  <c r="BG95" i="2"/>
  <c r="BE95" i="2"/>
  <c r="BI94" i="2"/>
  <c r="BG94" i="2"/>
  <c r="BE94" i="2"/>
  <c r="BI93" i="2"/>
  <c r="BG93" i="2"/>
  <c r="BE93" i="2"/>
  <c r="BI92" i="2"/>
  <c r="BG92" i="2"/>
  <c r="BE92" i="2"/>
  <c r="BI91" i="2"/>
  <c r="BG91" i="2"/>
  <c r="BE91" i="2"/>
  <c r="BI90" i="2"/>
  <c r="BG90" i="2"/>
  <c r="BE90" i="2"/>
  <c r="BI89" i="2"/>
  <c r="BG89" i="2"/>
  <c r="BE89" i="2"/>
  <c r="BI88" i="2"/>
  <c r="BG88" i="2"/>
  <c r="BE88" i="2"/>
  <c r="BI87" i="2"/>
  <c r="BG87" i="2"/>
  <c r="BE87" i="2"/>
  <c r="BI86" i="2"/>
  <c r="BG86" i="2"/>
  <c r="BE86" i="2"/>
  <c r="BI85" i="2"/>
  <c r="BG85" i="2"/>
  <c r="BE85" i="2"/>
  <c r="BI84" i="2"/>
  <c r="BG84" i="2"/>
  <c r="BE84" i="2"/>
  <c r="BI83" i="2"/>
  <c r="BG83" i="2"/>
  <c r="BE83" i="2"/>
  <c r="BI82" i="2"/>
  <c r="BI81" i="2" s="1"/>
  <c r="BG82" i="2"/>
  <c r="BE82" i="2"/>
  <c r="BE81" i="2" s="1"/>
  <c r="BI103" i="2"/>
  <c r="BE103" i="2"/>
  <c r="BG102" i="2"/>
  <c r="BJ101" i="2"/>
  <c r="BH101" i="2"/>
  <c r="BF101" i="2"/>
  <c r="BJ100" i="2"/>
  <c r="BH100" i="2"/>
  <c r="BF100" i="2"/>
  <c r="BJ99" i="2"/>
  <c r="BH99" i="2"/>
  <c r="BF99" i="2"/>
  <c r="BJ98" i="2"/>
  <c r="BH98" i="2"/>
  <c r="BH97" i="2" s="1"/>
  <c r="BH138" i="2" s="1"/>
  <c r="BH144" i="2" s="1"/>
  <c r="BF98" i="2"/>
  <c r="BJ96" i="2"/>
  <c r="BH96" i="2"/>
  <c r="BF96" i="2"/>
  <c r="BJ95" i="2"/>
  <c r="BH95" i="2"/>
  <c r="BF95" i="2"/>
  <c r="BJ94" i="2"/>
  <c r="BH94" i="2"/>
  <c r="BF94" i="2"/>
  <c r="BJ93" i="2"/>
  <c r="BH93" i="2"/>
  <c r="BF93" i="2"/>
  <c r="BJ92" i="2"/>
  <c r="BH92" i="2"/>
  <c r="BF92" i="2"/>
  <c r="BJ91" i="2"/>
  <c r="BH91" i="2"/>
  <c r="BF91" i="2"/>
  <c r="BJ90" i="2"/>
  <c r="BH90" i="2"/>
  <c r="BF90" i="2"/>
  <c r="BJ89" i="2"/>
  <c r="BH89" i="2"/>
  <c r="BF89" i="2"/>
  <c r="BJ88" i="2"/>
  <c r="BH88" i="2"/>
  <c r="BF88" i="2"/>
  <c r="BJ87" i="2"/>
  <c r="BH87" i="2"/>
  <c r="BF87" i="2"/>
  <c r="BJ86" i="2"/>
  <c r="BH86" i="2"/>
  <c r="BF86" i="2"/>
  <c r="BJ85" i="2"/>
  <c r="BH85" i="2"/>
  <c r="BF85" i="2"/>
  <c r="BJ84" i="2"/>
  <c r="BH84" i="2"/>
  <c r="BF84" i="2"/>
  <c r="BJ83" i="2"/>
  <c r="BH83" i="2"/>
  <c r="BF83" i="2"/>
  <c r="BJ82" i="2"/>
  <c r="BJ81" i="2" s="1"/>
  <c r="BH82" i="2"/>
  <c r="BF82" i="2"/>
  <c r="BF81" i="2" s="1"/>
  <c r="BE78" i="2"/>
  <c r="BI77" i="2"/>
  <c r="BG77" i="2"/>
  <c r="BE77" i="2"/>
  <c r="BI76" i="2"/>
  <c r="BG76" i="2"/>
  <c r="BE76" i="2"/>
  <c r="BI75" i="2"/>
  <c r="BG75" i="2"/>
  <c r="BE75" i="2"/>
  <c r="BI74" i="2"/>
  <c r="BG74" i="2"/>
  <c r="BE74" i="2"/>
  <c r="BI73" i="2"/>
  <c r="BG73" i="2"/>
  <c r="BE73" i="2"/>
  <c r="BI72" i="2"/>
  <c r="BG72" i="2"/>
  <c r="BE72" i="2"/>
  <c r="BI71" i="2"/>
  <c r="BG71" i="2"/>
  <c r="BE71" i="2"/>
  <c r="BI70" i="2"/>
  <c r="BG70" i="2"/>
  <c r="BE70" i="2"/>
  <c r="BI69" i="2"/>
  <c r="BG69" i="2"/>
  <c r="BE69" i="2"/>
  <c r="BI68" i="2"/>
  <c r="BG68" i="2"/>
  <c r="BE68" i="2"/>
  <c r="BI67" i="2"/>
  <c r="BG67" i="2"/>
  <c r="BE67" i="2"/>
  <c r="BI66" i="2"/>
  <c r="BG66" i="2"/>
  <c r="BE66" i="2"/>
  <c r="BI65" i="2"/>
  <c r="BG65" i="2"/>
  <c r="BE65" i="2"/>
  <c r="BI64" i="2"/>
  <c r="BG64" i="2"/>
  <c r="BE64" i="2"/>
  <c r="BI63" i="2"/>
  <c r="BG63" i="2"/>
  <c r="BE63" i="2"/>
  <c r="BI62" i="2"/>
  <c r="BG62" i="2"/>
  <c r="BE62" i="2"/>
  <c r="BI61" i="2"/>
  <c r="BG61" i="2"/>
  <c r="BE61" i="2"/>
  <c r="BI60" i="2"/>
  <c r="BG60" i="2"/>
  <c r="BE60" i="2"/>
  <c r="BG59" i="2"/>
  <c r="BE59" i="2"/>
  <c r="BI58" i="2"/>
  <c r="BG58" i="2"/>
  <c r="BE58" i="2"/>
  <c r="BI57" i="2"/>
  <c r="BG57" i="2"/>
  <c r="BE57" i="2"/>
  <c r="BI56" i="2"/>
  <c r="BG56" i="2"/>
  <c r="BE56" i="2"/>
  <c r="BI55" i="2"/>
  <c r="BG55" i="2"/>
  <c r="BE55" i="2"/>
  <c r="BI54" i="2"/>
  <c r="BG54" i="2"/>
  <c r="BE54" i="2"/>
  <c r="BI52" i="2"/>
  <c r="BI51" i="2" s="1"/>
  <c r="BG52" i="2"/>
  <c r="BG51" i="2" s="1"/>
  <c r="BE52" i="2"/>
  <c r="BE51" i="2" s="1"/>
  <c r="BI49" i="2"/>
  <c r="BG49" i="2"/>
  <c r="BE49" i="2"/>
  <c r="BI48" i="2"/>
  <c r="BG48" i="2"/>
  <c r="BE48" i="2"/>
  <c r="BI47" i="2"/>
  <c r="BG47" i="2"/>
  <c r="BE47" i="2"/>
  <c r="BI46" i="2"/>
  <c r="BG46" i="2"/>
  <c r="BE46" i="2"/>
  <c r="BI45" i="2"/>
  <c r="BI44" i="2" s="1"/>
  <c r="BG45" i="2"/>
  <c r="BE45" i="2"/>
  <c r="BE44" i="2" s="1"/>
  <c r="BI43" i="2"/>
  <c r="BG43" i="2"/>
  <c r="BE43" i="2"/>
  <c r="BI42" i="2"/>
  <c r="BI41" i="2" s="1"/>
  <c r="BG42" i="2"/>
  <c r="BE42" i="2"/>
  <c r="BE41" i="2" s="1"/>
  <c r="BI40" i="2"/>
  <c r="BG40" i="2"/>
  <c r="BE40" i="2"/>
  <c r="BJ80" i="2"/>
  <c r="BH80" i="2"/>
  <c r="BF80" i="2"/>
  <c r="BJ79" i="2"/>
  <c r="BH79" i="2"/>
  <c r="BF79" i="2"/>
  <c r="BJ78" i="2"/>
  <c r="BH78" i="2"/>
  <c r="BF78" i="2"/>
  <c r="BJ77" i="2"/>
  <c r="BH77" i="2"/>
  <c r="BF77" i="2"/>
  <c r="BJ76" i="2"/>
  <c r="BH76" i="2"/>
  <c r="BF76" i="2"/>
  <c r="BJ75" i="2"/>
  <c r="BH75" i="2"/>
  <c r="BF75" i="2"/>
  <c r="BJ74" i="2"/>
  <c r="BH74" i="2"/>
  <c r="BF74" i="2"/>
  <c r="BJ73" i="2"/>
  <c r="BH73" i="2"/>
  <c r="BF73" i="2"/>
  <c r="BJ72" i="2"/>
  <c r="BH72" i="2"/>
  <c r="BF72" i="2"/>
  <c r="BJ71" i="2"/>
  <c r="BH71" i="2"/>
  <c r="BF71" i="2"/>
  <c r="BJ70" i="2"/>
  <c r="BH70" i="2"/>
  <c r="BF70" i="2"/>
  <c r="BJ69" i="2"/>
  <c r="BH69" i="2"/>
  <c r="BF69" i="2"/>
  <c r="BJ68" i="2"/>
  <c r="BH68" i="2"/>
  <c r="BF68" i="2"/>
  <c r="BJ67" i="2"/>
  <c r="BH67" i="2"/>
  <c r="BF67" i="2"/>
  <c r="BJ66" i="2"/>
  <c r="BH66" i="2"/>
  <c r="BF66" i="2"/>
  <c r="BJ65" i="2"/>
  <c r="BH65" i="2"/>
  <c r="BF65" i="2"/>
  <c r="BJ64" i="2"/>
  <c r="BH64" i="2"/>
  <c r="BF64" i="2"/>
  <c r="BJ63" i="2"/>
  <c r="BH63" i="2"/>
  <c r="BF63" i="2"/>
  <c r="BJ62" i="2"/>
  <c r="BH62" i="2"/>
  <c r="BF62" i="2"/>
  <c r="BJ61" i="2"/>
  <c r="BH61" i="2"/>
  <c r="BF61" i="2"/>
  <c r="BJ60" i="2"/>
  <c r="BH60" i="2"/>
  <c r="BF60" i="2"/>
  <c r="BJ59" i="2"/>
  <c r="BH59" i="2"/>
  <c r="BF59" i="2"/>
  <c r="BJ58" i="2"/>
  <c r="BH58" i="2"/>
  <c r="BF58" i="2"/>
  <c r="BJ57" i="2"/>
  <c r="BH57" i="2"/>
  <c r="BF57" i="2"/>
  <c r="BJ56" i="2"/>
  <c r="BH56" i="2"/>
  <c r="BF56" i="2"/>
  <c r="BJ55" i="2"/>
  <c r="BH55" i="2"/>
  <c r="BF55" i="2"/>
  <c r="BJ54" i="2"/>
  <c r="BJ53" i="2" s="1"/>
  <c r="BH54" i="2"/>
  <c r="BF54" i="2"/>
  <c r="BF53" i="2" s="1"/>
  <c r="BJ52" i="2"/>
  <c r="BJ51" i="2" s="1"/>
  <c r="BH52" i="2"/>
  <c r="BH51" i="2" s="1"/>
  <c r="BF52" i="2"/>
  <c r="BF51" i="2" s="1"/>
  <c r="BJ49" i="2"/>
  <c r="BH49" i="2"/>
  <c r="BF49" i="2"/>
  <c r="BJ48" i="2"/>
  <c r="BH48" i="2"/>
  <c r="BF48" i="2"/>
  <c r="BJ47" i="2"/>
  <c r="BH47" i="2"/>
  <c r="BF47" i="2"/>
  <c r="BJ46" i="2"/>
  <c r="BH46" i="2"/>
  <c r="BF46" i="2"/>
  <c r="BJ45" i="2"/>
  <c r="BJ44" i="2" s="1"/>
  <c r="BH45" i="2"/>
  <c r="BF45" i="2"/>
  <c r="BF44" i="2" s="1"/>
  <c r="BJ43" i="2"/>
  <c r="BH43" i="2"/>
  <c r="BF43" i="2"/>
  <c r="BJ42" i="2"/>
  <c r="BJ41" i="2" s="1"/>
  <c r="BH42" i="2"/>
  <c r="BF42" i="2"/>
  <c r="BF41" i="2" s="1"/>
  <c r="BJ40" i="2"/>
  <c r="BH40" i="2"/>
  <c r="BF40" i="2"/>
  <c r="BJ37" i="2"/>
  <c r="BH37" i="2"/>
  <c r="BF37" i="2"/>
  <c r="BJ36" i="2"/>
  <c r="BH36" i="2"/>
  <c r="BH35" i="2" s="1"/>
  <c r="BF36" i="2"/>
  <c r="BJ34" i="2"/>
  <c r="BH34" i="2"/>
  <c r="BF34" i="2"/>
  <c r="BJ33" i="2"/>
  <c r="BH33" i="2"/>
  <c r="BF33" i="2"/>
  <c r="BJ32" i="2"/>
  <c r="BJ31" i="2" s="1"/>
  <c r="BH32" i="2"/>
  <c r="BF32" i="2"/>
  <c r="BF31" i="2" s="1"/>
  <c r="BJ29" i="2"/>
  <c r="BH29" i="2"/>
  <c r="BF29" i="2"/>
  <c r="BJ28" i="2"/>
  <c r="BH28" i="2"/>
  <c r="BF28" i="2"/>
  <c r="BJ27" i="2"/>
  <c r="BH27" i="2"/>
  <c r="BH26" i="2" s="1"/>
  <c r="BF27" i="2"/>
  <c r="BJ25" i="2"/>
  <c r="BH25" i="2"/>
  <c r="BF25" i="2"/>
  <c r="BJ24" i="2"/>
  <c r="BH24" i="2"/>
  <c r="BH23" i="2" s="1"/>
  <c r="BH22" i="2" s="1"/>
  <c r="BF24" i="2"/>
  <c r="BJ21" i="2"/>
  <c r="BH21" i="2"/>
  <c r="BF21" i="2"/>
  <c r="BJ20" i="2"/>
  <c r="BH20" i="2"/>
  <c r="BH19" i="2" s="1"/>
  <c r="BH18" i="2" s="1"/>
  <c r="BF20" i="2"/>
  <c r="BJ17" i="2"/>
  <c r="BH17" i="2"/>
  <c r="BF17" i="2"/>
  <c r="BJ16" i="2"/>
  <c r="BH16" i="2"/>
  <c r="BF16" i="2"/>
  <c r="BL150" i="2"/>
  <c r="BZ149" i="2"/>
  <c r="AZ129" i="2"/>
  <c r="AZ149" i="2" s="1"/>
  <c r="BZ148" i="2"/>
  <c r="AZ128" i="2"/>
  <c r="AZ148" i="2" s="1"/>
  <c r="BZ147" i="2"/>
  <c r="BZ150" i="2" s="1"/>
  <c r="AZ127" i="2"/>
  <c r="AV127" i="2"/>
  <c r="AR127" i="2"/>
  <c r="AN127" i="2"/>
  <c r="AJ127" i="2"/>
  <c r="AF127" i="2"/>
  <c r="AB127" i="2"/>
  <c r="X127" i="2"/>
  <c r="T127" i="2"/>
  <c r="P127" i="2"/>
  <c r="L127" i="2"/>
  <c r="H127" i="2"/>
  <c r="D127" i="2"/>
  <c r="BD125" i="2"/>
  <c r="AZ125" i="2"/>
  <c r="AV125" i="2"/>
  <c r="AR125" i="2"/>
  <c r="AN125" i="2"/>
  <c r="AJ125" i="2"/>
  <c r="AF125" i="2"/>
  <c r="AB125" i="2"/>
  <c r="X125" i="2"/>
  <c r="T125" i="2"/>
  <c r="P125" i="2"/>
  <c r="L125" i="2"/>
  <c r="H125" i="2"/>
  <c r="D125" i="2"/>
  <c r="AW124" i="2"/>
  <c r="AO124" i="2"/>
  <c r="AG124" i="2"/>
  <c r="Y124" i="2"/>
  <c r="Q124" i="2"/>
  <c r="I124" i="2"/>
  <c r="F123" i="2"/>
  <c r="J123" i="2"/>
  <c r="N123" i="2"/>
  <c r="R123" i="2"/>
  <c r="V123" i="2"/>
  <c r="Z123" i="2"/>
  <c r="AD123" i="2"/>
  <c r="AH123" i="2"/>
  <c r="AL123" i="2"/>
  <c r="AP123" i="2"/>
  <c r="AT123" i="2"/>
  <c r="AX123" i="2"/>
  <c r="BB123" i="2"/>
  <c r="BA122" i="2"/>
  <c r="AS122" i="2"/>
  <c r="AK122" i="2"/>
  <c r="AC122" i="2"/>
  <c r="U122" i="2"/>
  <c r="P122" i="2"/>
  <c r="BD121" i="2"/>
  <c r="AZ121" i="2"/>
  <c r="AV121" i="2"/>
  <c r="BB119" i="2"/>
  <c r="BB118" i="2"/>
  <c r="AX118" i="2"/>
  <c r="AT118" i="2"/>
  <c r="AP118" i="2"/>
  <c r="AL118" i="2"/>
  <c r="AH118" i="2"/>
  <c r="AD118" i="2"/>
  <c r="Z118" i="2"/>
  <c r="V118" i="2"/>
  <c r="R118" i="2"/>
  <c r="N118" i="2"/>
  <c r="J118" i="2"/>
  <c r="F118" i="2"/>
  <c r="BB117" i="2"/>
  <c r="AX117" i="2"/>
  <c r="AT117" i="2"/>
  <c r="AP117" i="2"/>
  <c r="AL117" i="2"/>
  <c r="AH117" i="2"/>
  <c r="AD117" i="2"/>
  <c r="Z117" i="2"/>
  <c r="V117" i="2"/>
  <c r="R117" i="2"/>
  <c r="N117" i="2"/>
  <c r="J117" i="2"/>
  <c r="F117" i="2"/>
  <c r="BB116" i="2"/>
  <c r="AX116" i="2"/>
  <c r="AT116" i="2"/>
  <c r="AP116" i="2"/>
  <c r="AL116" i="2"/>
  <c r="AH116" i="2"/>
  <c r="AD116" i="2"/>
  <c r="Z116" i="2"/>
  <c r="V116" i="2"/>
  <c r="R116" i="2"/>
  <c r="N116" i="2"/>
  <c r="J116" i="2"/>
  <c r="F116" i="2"/>
  <c r="BB115" i="2"/>
  <c r="AX115" i="2"/>
  <c r="AT115" i="2"/>
  <c r="AP115" i="2"/>
  <c r="AL115" i="2"/>
  <c r="AH115" i="2"/>
  <c r="AD115" i="2"/>
  <c r="Z115" i="2"/>
  <c r="V115" i="2"/>
  <c r="R115" i="2"/>
  <c r="N115" i="2"/>
  <c r="J115" i="2"/>
  <c r="F115" i="2"/>
  <c r="BB114" i="2"/>
  <c r="AX114" i="2"/>
  <c r="AX113" i="2" s="1"/>
  <c r="AT114" i="2"/>
  <c r="AP114" i="2"/>
  <c r="AP113" i="2" s="1"/>
  <c r="AL114" i="2"/>
  <c r="AH114" i="2"/>
  <c r="AH113" i="2" s="1"/>
  <c r="AD114" i="2"/>
  <c r="Z114" i="2"/>
  <c r="Z113" i="2" s="1"/>
  <c r="V114" i="2"/>
  <c r="R114" i="2"/>
  <c r="R113" i="2" s="1"/>
  <c r="N114" i="2"/>
  <c r="J114" i="2"/>
  <c r="J113" i="2" s="1"/>
  <c r="F114" i="2"/>
  <c r="BB112" i="2"/>
  <c r="AX112" i="2"/>
  <c r="AT112" i="2"/>
  <c r="AP112" i="2"/>
  <c r="AL112" i="2"/>
  <c r="AH112" i="2"/>
  <c r="AD112" i="2"/>
  <c r="Z112" i="2"/>
  <c r="V112" i="2"/>
  <c r="R112" i="2"/>
  <c r="N112" i="2"/>
  <c r="J112" i="2"/>
  <c r="F112" i="2"/>
  <c r="BB111" i="2"/>
  <c r="AX111" i="2"/>
  <c r="AX110" i="2" s="1"/>
  <c r="AX109" i="2" s="1"/>
  <c r="AT111" i="2"/>
  <c r="AP111" i="2"/>
  <c r="AP110" i="2" s="1"/>
  <c r="AP109" i="2" s="1"/>
  <c r="AL111" i="2"/>
  <c r="AH111" i="2"/>
  <c r="AH110" i="2" s="1"/>
  <c r="AH109" i="2" s="1"/>
  <c r="AD111" i="2"/>
  <c r="Z111" i="2"/>
  <c r="Z110" i="2" s="1"/>
  <c r="Z109" i="2" s="1"/>
  <c r="V111" i="2"/>
  <c r="R111" i="2"/>
  <c r="R110" i="2" s="1"/>
  <c r="R109" i="2" s="1"/>
  <c r="N111" i="2"/>
  <c r="J111" i="2"/>
  <c r="J110" i="2" s="1"/>
  <c r="J109" i="2" s="1"/>
  <c r="F111" i="2"/>
  <c r="BB108" i="2"/>
  <c r="AX108" i="2"/>
  <c r="AT108" i="2"/>
  <c r="AP108" i="2"/>
  <c r="AL108" i="2"/>
  <c r="AH108" i="2"/>
  <c r="AD108" i="2"/>
  <c r="Z108" i="2"/>
  <c r="V108" i="2"/>
  <c r="R108" i="2"/>
  <c r="N108" i="2"/>
  <c r="J108" i="2"/>
  <c r="F108" i="2"/>
  <c r="BB107" i="2"/>
  <c r="BB106" i="2" s="1"/>
  <c r="AX107" i="2"/>
  <c r="AX106" i="2" s="1"/>
  <c r="AX105" i="2" s="1"/>
  <c r="AX104" i="2" s="1"/>
  <c r="AT107" i="2"/>
  <c r="AT106" i="2" s="1"/>
  <c r="AP107" i="2"/>
  <c r="AP106" i="2" s="1"/>
  <c r="AP105" i="2" s="1"/>
  <c r="AP104" i="2" s="1"/>
  <c r="AL107" i="2"/>
  <c r="AL106" i="2" s="1"/>
  <c r="AH107" i="2"/>
  <c r="AH106" i="2" s="1"/>
  <c r="AH105" i="2" s="1"/>
  <c r="AH104" i="2" s="1"/>
  <c r="AD107" i="2"/>
  <c r="AD106" i="2" s="1"/>
  <c r="Z107" i="2"/>
  <c r="Z106" i="2" s="1"/>
  <c r="Z105" i="2" s="1"/>
  <c r="Z104" i="2" s="1"/>
  <c r="V107" i="2"/>
  <c r="V106" i="2" s="1"/>
  <c r="R107" i="2"/>
  <c r="R106" i="2" s="1"/>
  <c r="R105" i="2" s="1"/>
  <c r="R104" i="2" s="1"/>
  <c r="N107" i="2"/>
  <c r="N106" i="2" s="1"/>
  <c r="J107" i="2"/>
  <c r="J106" i="2" s="1"/>
  <c r="J105" i="2" s="1"/>
  <c r="J104" i="2" s="1"/>
  <c r="F107" i="2"/>
  <c r="F106" i="2" s="1"/>
  <c r="BD129" i="2"/>
  <c r="BD149" i="2" s="1"/>
  <c r="BD127" i="2"/>
  <c r="F124" i="2"/>
  <c r="J124" i="2"/>
  <c r="N124" i="2"/>
  <c r="R124" i="2"/>
  <c r="V124" i="2"/>
  <c r="Z124" i="2"/>
  <c r="AD124" i="2"/>
  <c r="AH124" i="2"/>
  <c r="AL124" i="2"/>
  <c r="AP124" i="2"/>
  <c r="AT124" i="2"/>
  <c r="AX124" i="2"/>
  <c r="BB124" i="2"/>
  <c r="CA151" i="2"/>
  <c r="V122" i="2"/>
  <c r="V151" i="2" s="1"/>
  <c r="V157" i="2" s="1"/>
  <c r="Z122" i="2"/>
  <c r="AD122" i="2"/>
  <c r="AD151" i="2" s="1"/>
  <c r="AD157" i="2" s="1"/>
  <c r="AH122" i="2"/>
  <c r="AL122" i="2"/>
  <c r="AL151" i="2" s="1"/>
  <c r="AL157" i="2" s="1"/>
  <c r="AP122" i="2"/>
  <c r="AT122" i="2"/>
  <c r="AT151" i="2" s="1"/>
  <c r="AT157" i="2" s="1"/>
  <c r="AX122" i="2"/>
  <c r="BB122" i="2"/>
  <c r="BB151" i="2" s="1"/>
  <c r="BB157" i="2" s="1"/>
  <c r="BY151" i="2"/>
  <c r="BY152" i="2"/>
  <c r="CA113" i="2"/>
  <c r="CA110" i="2"/>
  <c r="CA106" i="2"/>
  <c r="D103" i="2"/>
  <c r="H103" i="2"/>
  <c r="L103" i="2"/>
  <c r="P103" i="2"/>
  <c r="T103" i="2"/>
  <c r="X103" i="2"/>
  <c r="AB103" i="2"/>
  <c r="AF103" i="2"/>
  <c r="AJ103" i="2"/>
  <c r="AN103" i="2"/>
  <c r="AR103" i="2"/>
  <c r="AV103" i="2"/>
  <c r="AZ103" i="2"/>
  <c r="BD103" i="2"/>
  <c r="BG101" i="2"/>
  <c r="CA181" i="2"/>
  <c r="BD118" i="2"/>
  <c r="BD116" i="2"/>
  <c r="BD114" i="2"/>
  <c r="BD111" i="2"/>
  <c r="BD107" i="2"/>
  <c r="BD106" i="2" s="1"/>
  <c r="V102" i="2"/>
  <c r="Z102" i="2"/>
  <c r="AD102" i="2"/>
  <c r="AH102" i="2"/>
  <c r="AL102" i="2"/>
  <c r="AP102" i="2"/>
  <c r="AT102" i="2"/>
  <c r="AX102" i="2"/>
  <c r="BB102" i="2"/>
  <c r="BD96" i="2"/>
  <c r="AZ96" i="2"/>
  <c r="BB95" i="2"/>
  <c r="BD94" i="2"/>
  <c r="BG80" i="2"/>
  <c r="BG79" i="2"/>
  <c r="BG78" i="2"/>
  <c r="BD49" i="2"/>
  <c r="AZ49" i="2"/>
  <c r="AV49" i="2"/>
  <c r="AR49" i="2"/>
  <c r="AN49" i="2"/>
  <c r="AJ49" i="2"/>
  <c r="AF49" i="2"/>
  <c r="AB49" i="2"/>
  <c r="X49" i="2"/>
  <c r="T49" i="2"/>
  <c r="P49" i="2"/>
  <c r="L49" i="2"/>
  <c r="BD48" i="2"/>
  <c r="AZ48" i="2"/>
  <c r="AV48" i="2"/>
  <c r="AR48" i="2"/>
  <c r="AN48" i="2"/>
  <c r="AJ48" i="2"/>
  <c r="AF48" i="2"/>
  <c r="AB48" i="2"/>
  <c r="X48" i="2"/>
  <c r="T48" i="2"/>
  <c r="P48" i="2"/>
  <c r="L48" i="2"/>
  <c r="H48" i="2"/>
  <c r="BD47" i="2"/>
  <c r="AZ47" i="2"/>
  <c r="AV47" i="2"/>
  <c r="AR47" i="2"/>
  <c r="AN47" i="2"/>
  <c r="AJ47" i="2"/>
  <c r="AF47" i="2"/>
  <c r="AB47" i="2"/>
  <c r="X47" i="2"/>
  <c r="T47" i="2"/>
  <c r="P47" i="2"/>
  <c r="L47" i="2"/>
  <c r="H47" i="2"/>
  <c r="D47" i="2"/>
  <c r="BB46" i="2"/>
  <c r="AX46" i="2"/>
  <c r="AT46" i="2"/>
  <c r="AP46" i="2"/>
  <c r="AL46" i="2"/>
  <c r="AH46" i="2"/>
  <c r="AD46" i="2"/>
  <c r="Z46" i="2"/>
  <c r="V46" i="2"/>
  <c r="R46" i="2"/>
  <c r="N46" i="2"/>
  <c r="J46" i="2"/>
  <c r="F46" i="2"/>
  <c r="BD45" i="2"/>
  <c r="AZ45" i="2"/>
  <c r="AV45" i="2"/>
  <c r="AR45" i="2"/>
  <c r="AN45" i="2"/>
  <c r="AJ45" i="2"/>
  <c r="AF45" i="2"/>
  <c r="AB45" i="2"/>
  <c r="X45" i="2"/>
  <c r="T45" i="2"/>
  <c r="P45" i="2"/>
  <c r="L45" i="2"/>
  <c r="H45" i="2"/>
  <c r="D45" i="2"/>
  <c r="BB43" i="2"/>
  <c r="AX43" i="2"/>
  <c r="AT43" i="2"/>
  <c r="AP43" i="2"/>
  <c r="AL43" i="2"/>
  <c r="AH43" i="2"/>
  <c r="AD43" i="2"/>
  <c r="Z43" i="2"/>
  <c r="V43" i="2"/>
  <c r="R43" i="2"/>
  <c r="N43" i="2"/>
  <c r="J43" i="2"/>
  <c r="F43" i="2"/>
  <c r="BD42" i="2"/>
  <c r="AZ42" i="2"/>
  <c r="AV42" i="2"/>
  <c r="AR42" i="2"/>
  <c r="AN42" i="2"/>
  <c r="AJ42" i="2"/>
  <c r="AF42" i="2"/>
  <c r="AB42" i="2"/>
  <c r="X42" i="2"/>
  <c r="T42" i="2"/>
  <c r="P42" i="2"/>
  <c r="L42" i="2"/>
  <c r="H42" i="2"/>
  <c r="D42" i="2"/>
  <c r="BB40" i="2"/>
  <c r="AX40" i="2"/>
  <c r="AT40" i="2"/>
  <c r="AP40" i="2"/>
  <c r="AL40" i="2"/>
  <c r="AH40" i="2"/>
  <c r="AD40" i="2"/>
  <c r="Z40" i="2"/>
  <c r="V40" i="2"/>
  <c r="R40" i="2"/>
  <c r="N40" i="2"/>
  <c r="J40" i="2"/>
  <c r="F40" i="2"/>
  <c r="BI80" i="2"/>
  <c r="BI78" i="2"/>
  <c r="BG37" i="2"/>
  <c r="BG36" i="2"/>
  <c r="BG34" i="2"/>
  <c r="BG33" i="2"/>
  <c r="BG32" i="2"/>
  <c r="BG31" i="2" s="1"/>
  <c r="CA136" i="2"/>
  <c r="CA142" i="2" s="1"/>
  <c r="BI29" i="2"/>
  <c r="BE29" i="2"/>
  <c r="BE28" i="2"/>
  <c r="BE27" i="2"/>
  <c r="BE26" i="2" s="1"/>
  <c r="BE25" i="2"/>
  <c r="BE24" i="2"/>
  <c r="BE23" i="2" s="1"/>
  <c r="BE22" i="2" s="1"/>
  <c r="BE21" i="2"/>
  <c r="BE20" i="2"/>
  <c r="BE19" i="2" s="1"/>
  <c r="BE18" i="2" s="1"/>
  <c r="BE17" i="2"/>
  <c r="BY141" i="2"/>
  <c r="BI16" i="2"/>
  <c r="BE16" i="2"/>
  <c r="CA39" i="2"/>
  <c r="BI36" i="2"/>
  <c r="BI33" i="2"/>
  <c r="BI28" i="2"/>
  <c r="BI25" i="2"/>
  <c r="BI21" i="2"/>
  <c r="BI17" i="2"/>
  <c r="CA18" i="2"/>
  <c r="CA22" i="2"/>
  <c r="BJ168" i="2"/>
  <c r="BJ169" i="2" s="1"/>
  <c r="BH168" i="2"/>
  <c r="BH169" i="2" s="1"/>
  <c r="BF168" i="2"/>
  <c r="BF169" i="2" s="1"/>
  <c r="BI168" i="2"/>
  <c r="BI169" i="2" s="1"/>
  <c r="BG168" i="2"/>
  <c r="BG169" i="2" s="1"/>
  <c r="BE168" i="2"/>
  <c r="BE169" i="2" s="1"/>
  <c r="BY150" i="2"/>
  <c r="BL153" i="2"/>
  <c r="BB147" i="2"/>
  <c r="BB150" i="2" s="1"/>
  <c r="BB156" i="2" s="1"/>
  <c r="BB126" i="2"/>
  <c r="AX147" i="2"/>
  <c r="AX150" i="2" s="1"/>
  <c r="AX156" i="2" s="1"/>
  <c r="AX126" i="2"/>
  <c r="AT147" i="2"/>
  <c r="AT150" i="2" s="1"/>
  <c r="AT156" i="2" s="1"/>
  <c r="AT126" i="2"/>
  <c r="AP147" i="2"/>
  <c r="AP150" i="2" s="1"/>
  <c r="AP156" i="2" s="1"/>
  <c r="AP126" i="2"/>
  <c r="AL147" i="2"/>
  <c r="AL150" i="2" s="1"/>
  <c r="AL156" i="2" s="1"/>
  <c r="AL126" i="2"/>
  <c r="AH147" i="2"/>
  <c r="AH150" i="2" s="1"/>
  <c r="AH156" i="2" s="1"/>
  <c r="AH126" i="2"/>
  <c r="AD147" i="2"/>
  <c r="AD150" i="2" s="1"/>
  <c r="AD156" i="2" s="1"/>
  <c r="AD126" i="2"/>
  <c r="Z147" i="2"/>
  <c r="Z150" i="2" s="1"/>
  <c r="Z156" i="2" s="1"/>
  <c r="Z126" i="2"/>
  <c r="V147" i="2"/>
  <c r="V150" i="2" s="1"/>
  <c r="V156" i="2" s="1"/>
  <c r="V126" i="2"/>
  <c r="R147" i="2"/>
  <c r="R150" i="2" s="1"/>
  <c r="R156" i="2" s="1"/>
  <c r="R126" i="2"/>
  <c r="N147" i="2"/>
  <c r="N150" i="2" s="1"/>
  <c r="N156" i="2" s="1"/>
  <c r="N126" i="2"/>
  <c r="J147" i="2"/>
  <c r="J150" i="2" s="1"/>
  <c r="J156" i="2" s="1"/>
  <c r="J126" i="2"/>
  <c r="F147" i="2"/>
  <c r="F150" i="2" s="1"/>
  <c r="F156" i="2" s="1"/>
  <c r="F126" i="2"/>
  <c r="AH125" i="2"/>
  <c r="AD125" i="2"/>
  <c r="Z125" i="2"/>
  <c r="V125" i="2"/>
  <c r="R125" i="2"/>
  <c r="N125" i="2"/>
  <c r="J125" i="2"/>
  <c r="F125" i="2"/>
  <c r="BA124" i="2"/>
  <c r="AS124" i="2"/>
  <c r="AK124" i="2"/>
  <c r="AC124" i="2"/>
  <c r="U124" i="2"/>
  <c r="M124" i="2"/>
  <c r="E124" i="2"/>
  <c r="D123" i="2"/>
  <c r="CB123" i="2" s="1"/>
  <c r="H123" i="2"/>
  <c r="L123" i="2"/>
  <c r="P123" i="2"/>
  <c r="T123" i="2"/>
  <c r="X123" i="2"/>
  <c r="AB123" i="2"/>
  <c r="AF123" i="2"/>
  <c r="AJ123" i="2"/>
  <c r="AN123" i="2"/>
  <c r="AR123" i="2"/>
  <c r="AV123" i="2"/>
  <c r="AZ123" i="2"/>
  <c r="BD123" i="2"/>
  <c r="AW122" i="2"/>
  <c r="AW151" i="2" s="1"/>
  <c r="AW157" i="2" s="1"/>
  <c r="AO122" i="2"/>
  <c r="AO151" i="2" s="1"/>
  <c r="AO157" i="2" s="1"/>
  <c r="AG122" i="2"/>
  <c r="AG151" i="2" s="1"/>
  <c r="AG157" i="2" s="1"/>
  <c r="Y122" i="2"/>
  <c r="Y151" i="2" s="1"/>
  <c r="Y157" i="2" s="1"/>
  <c r="R122" i="2"/>
  <c r="R151" i="2" s="1"/>
  <c r="R157" i="2" s="1"/>
  <c r="BZ152" i="2"/>
  <c r="BB121" i="2"/>
  <c r="BB152" i="2" s="1"/>
  <c r="BB158" i="2" s="1"/>
  <c r="AX121" i="2"/>
  <c r="AX152" i="2" s="1"/>
  <c r="AX158" i="2" s="1"/>
  <c r="AT121" i="2"/>
  <c r="AT152" i="2" s="1"/>
  <c r="AT158" i="2" s="1"/>
  <c r="AZ119" i="2"/>
  <c r="AZ118" i="2"/>
  <c r="AV118" i="2"/>
  <c r="AR118" i="2"/>
  <c r="AN118" i="2"/>
  <c r="AJ118" i="2"/>
  <c r="AF118" i="2"/>
  <c r="AB118" i="2"/>
  <c r="X118" i="2"/>
  <c r="T118" i="2"/>
  <c r="P118" i="2"/>
  <c r="L118" i="2"/>
  <c r="H118" i="2"/>
  <c r="D118" i="2"/>
  <c r="CB118" i="2" s="1"/>
  <c r="AZ117" i="2"/>
  <c r="AV117" i="2"/>
  <c r="AR117" i="2"/>
  <c r="AN117" i="2"/>
  <c r="AJ117" i="2"/>
  <c r="AF117" i="2"/>
  <c r="AB117" i="2"/>
  <c r="X117" i="2"/>
  <c r="T117" i="2"/>
  <c r="P117" i="2"/>
  <c r="L117" i="2"/>
  <c r="H117" i="2"/>
  <c r="D117" i="2"/>
  <c r="AZ116" i="2"/>
  <c r="AV116" i="2"/>
  <c r="AR116" i="2"/>
  <c r="AN116" i="2"/>
  <c r="AJ116" i="2"/>
  <c r="AF116" i="2"/>
  <c r="AB116" i="2"/>
  <c r="X116" i="2"/>
  <c r="T116" i="2"/>
  <c r="P116" i="2"/>
  <c r="L116" i="2"/>
  <c r="H116" i="2"/>
  <c r="D116" i="2"/>
  <c r="CB116" i="2" s="1"/>
  <c r="AZ115" i="2"/>
  <c r="AV115" i="2"/>
  <c r="AR115" i="2"/>
  <c r="AN115" i="2"/>
  <c r="AJ115" i="2"/>
  <c r="AF115" i="2"/>
  <c r="AB115" i="2"/>
  <c r="X115" i="2"/>
  <c r="T115" i="2"/>
  <c r="P115" i="2"/>
  <c r="L115" i="2"/>
  <c r="H115" i="2"/>
  <c r="D115" i="2"/>
  <c r="AZ114" i="2"/>
  <c r="AV114" i="2"/>
  <c r="AV113" i="2" s="1"/>
  <c r="AR114" i="2"/>
  <c r="AN114" i="2"/>
  <c r="AN113" i="2" s="1"/>
  <c r="AJ114" i="2"/>
  <c r="AF114" i="2"/>
  <c r="AF113" i="2" s="1"/>
  <c r="AB114" i="2"/>
  <c r="X114" i="2"/>
  <c r="X113" i="2" s="1"/>
  <c r="T114" i="2"/>
  <c r="P114" i="2"/>
  <c r="P113" i="2" s="1"/>
  <c r="L114" i="2"/>
  <c r="H114" i="2"/>
  <c r="H113" i="2" s="1"/>
  <c r="D114" i="2"/>
  <c r="AZ112" i="2"/>
  <c r="AV112" i="2"/>
  <c r="AR112" i="2"/>
  <c r="AN112" i="2"/>
  <c r="AJ112" i="2"/>
  <c r="AF112" i="2"/>
  <c r="AB112" i="2"/>
  <c r="X112" i="2"/>
  <c r="T112" i="2"/>
  <c r="P112" i="2"/>
  <c r="L112" i="2"/>
  <c r="H112" i="2"/>
  <c r="D112" i="2"/>
  <c r="AZ111" i="2"/>
  <c r="AV111" i="2"/>
  <c r="AV110" i="2" s="1"/>
  <c r="AV109" i="2" s="1"/>
  <c r="AR111" i="2"/>
  <c r="AN111" i="2"/>
  <c r="AN110" i="2" s="1"/>
  <c r="AN109" i="2" s="1"/>
  <c r="AJ111" i="2"/>
  <c r="AF111" i="2"/>
  <c r="AF110" i="2" s="1"/>
  <c r="AF109" i="2" s="1"/>
  <c r="AB111" i="2"/>
  <c r="X111" i="2"/>
  <c r="X110" i="2" s="1"/>
  <c r="X109" i="2" s="1"/>
  <c r="T111" i="2"/>
  <c r="P111" i="2"/>
  <c r="P110" i="2" s="1"/>
  <c r="P109" i="2" s="1"/>
  <c r="L111" i="2"/>
  <c r="H111" i="2"/>
  <c r="H110" i="2" s="1"/>
  <c r="H109" i="2" s="1"/>
  <c r="D111" i="2"/>
  <c r="AZ108" i="2"/>
  <c r="AV108" i="2"/>
  <c r="AR108" i="2"/>
  <c r="AN108" i="2"/>
  <c r="AJ108" i="2"/>
  <c r="AF108" i="2"/>
  <c r="AB108" i="2"/>
  <c r="X108" i="2"/>
  <c r="T108" i="2"/>
  <c r="P108" i="2"/>
  <c r="L108" i="2"/>
  <c r="H108" i="2"/>
  <c r="D108" i="2"/>
  <c r="CB108" i="2" s="1"/>
  <c r="AZ107" i="2"/>
  <c r="AZ106" i="2" s="1"/>
  <c r="AV107" i="2"/>
  <c r="AV106" i="2" s="1"/>
  <c r="AV105" i="2" s="1"/>
  <c r="AV104" i="2" s="1"/>
  <c r="AR107" i="2"/>
  <c r="AR106" i="2" s="1"/>
  <c r="AN107" i="2"/>
  <c r="AN106" i="2" s="1"/>
  <c r="AN105" i="2" s="1"/>
  <c r="AN104" i="2" s="1"/>
  <c r="AJ107" i="2"/>
  <c r="AJ106" i="2" s="1"/>
  <c r="AF107" i="2"/>
  <c r="AF106" i="2" s="1"/>
  <c r="AF105" i="2" s="1"/>
  <c r="AF104" i="2" s="1"/>
  <c r="AB107" i="2"/>
  <c r="AB106" i="2" s="1"/>
  <c r="X107" i="2"/>
  <c r="X106" i="2" s="1"/>
  <c r="X105" i="2" s="1"/>
  <c r="X104" i="2" s="1"/>
  <c r="T107" i="2"/>
  <c r="T106" i="2" s="1"/>
  <c r="P107" i="2"/>
  <c r="P106" i="2" s="1"/>
  <c r="P105" i="2" s="1"/>
  <c r="P104" i="2" s="1"/>
  <c r="L107" i="2"/>
  <c r="L106" i="2" s="1"/>
  <c r="H107" i="2"/>
  <c r="H106" i="2" s="1"/>
  <c r="H105" i="2" s="1"/>
  <c r="H104" i="2" s="1"/>
  <c r="D107" i="2"/>
  <c r="D106" i="2" s="1"/>
  <c r="BD128" i="2"/>
  <c r="BD148" i="2" s="1"/>
  <c r="CA166" i="2"/>
  <c r="BY167" i="2"/>
  <c r="D124" i="2"/>
  <c r="CB124" i="2" s="1"/>
  <c r="H124" i="2"/>
  <c r="L124" i="2"/>
  <c r="P124" i="2"/>
  <c r="T124" i="2"/>
  <c r="X124" i="2"/>
  <c r="AB124" i="2"/>
  <c r="AF124" i="2"/>
  <c r="AJ124" i="2"/>
  <c r="AN124" i="2"/>
  <c r="AR124" i="2"/>
  <c r="AV124" i="2"/>
  <c r="AZ124" i="2"/>
  <c r="BD124" i="2"/>
  <c r="T122" i="2"/>
  <c r="T151" i="2" s="1"/>
  <c r="T157" i="2" s="1"/>
  <c r="X122" i="2"/>
  <c r="X151" i="2" s="1"/>
  <c r="X157" i="2" s="1"/>
  <c r="AB122" i="2"/>
  <c r="AB151" i="2" s="1"/>
  <c r="AB157" i="2" s="1"/>
  <c r="AF122" i="2"/>
  <c r="AF151" i="2" s="1"/>
  <c r="AF157" i="2" s="1"/>
  <c r="AJ122" i="2"/>
  <c r="AJ151" i="2" s="1"/>
  <c r="AJ157" i="2" s="1"/>
  <c r="AN122" i="2"/>
  <c r="AN151" i="2" s="1"/>
  <c r="AN157" i="2" s="1"/>
  <c r="AR122" i="2"/>
  <c r="AR151" i="2" s="1"/>
  <c r="AR157" i="2" s="1"/>
  <c r="AV122" i="2"/>
  <c r="AV151" i="2" s="1"/>
  <c r="AV157" i="2" s="1"/>
  <c r="AZ122" i="2"/>
  <c r="AZ151" i="2" s="1"/>
  <c r="AZ157" i="2" s="1"/>
  <c r="BD122" i="2"/>
  <c r="BD151" i="2" s="1"/>
  <c r="BD157" i="2" s="1"/>
  <c r="CA152" i="2"/>
  <c r="CB121" i="2"/>
  <c r="CB117" i="2"/>
  <c r="CB112" i="2"/>
  <c r="F103" i="2"/>
  <c r="J103" i="2"/>
  <c r="CB103" i="2" s="1"/>
  <c r="N103" i="2"/>
  <c r="R103" i="2"/>
  <c r="V103" i="2"/>
  <c r="Z103" i="2"/>
  <c r="AD103" i="2"/>
  <c r="AH103" i="2"/>
  <c r="AL103" i="2"/>
  <c r="AP103" i="2"/>
  <c r="AT103" i="2"/>
  <c r="AX103" i="2"/>
  <c r="BB103" i="2"/>
  <c r="BA102" i="2"/>
  <c r="BE101" i="2"/>
  <c r="BD119" i="2"/>
  <c r="CB119" i="2" s="1"/>
  <c r="BD117" i="2"/>
  <c r="BD115" i="2"/>
  <c r="CB115" i="2" s="1"/>
  <c r="BD112" i="2"/>
  <c r="BD108" i="2"/>
  <c r="X102" i="2"/>
  <c r="CB102" i="2" s="1"/>
  <c r="AB102" i="2"/>
  <c r="AF102" i="2"/>
  <c r="AJ102" i="2"/>
  <c r="AN102" i="2"/>
  <c r="AR102" i="2"/>
  <c r="AV102" i="2"/>
  <c r="AZ102" i="2"/>
  <c r="BD102" i="2"/>
  <c r="BB96" i="2"/>
  <c r="BD95" i="2"/>
  <c r="AZ95" i="2"/>
  <c r="BI101" i="2"/>
  <c r="BE80" i="2"/>
  <c r="BE79" i="2"/>
  <c r="CA97" i="2"/>
  <c r="BB49" i="2"/>
  <c r="AX49" i="2"/>
  <c r="AT49" i="2"/>
  <c r="AP49" i="2"/>
  <c r="AL49" i="2"/>
  <c r="AH49" i="2"/>
  <c r="AD49" i="2"/>
  <c r="Z49" i="2"/>
  <c r="V49" i="2"/>
  <c r="R49" i="2"/>
  <c r="N49" i="2"/>
  <c r="J49" i="2"/>
  <c r="BB48" i="2"/>
  <c r="AX48" i="2"/>
  <c r="AT48" i="2"/>
  <c r="AP48" i="2"/>
  <c r="AL48" i="2"/>
  <c r="AH48" i="2"/>
  <c r="AD48" i="2"/>
  <c r="Z48" i="2"/>
  <c r="V48" i="2"/>
  <c r="R48" i="2"/>
  <c r="N48" i="2"/>
  <c r="J48" i="2"/>
  <c r="F48" i="2"/>
  <c r="BB47" i="2"/>
  <c r="AX47" i="2"/>
  <c r="AT47" i="2"/>
  <c r="AP47" i="2"/>
  <c r="AL47" i="2"/>
  <c r="AH47" i="2"/>
  <c r="AD47" i="2"/>
  <c r="Z47" i="2"/>
  <c r="V47" i="2"/>
  <c r="R47" i="2"/>
  <c r="N47" i="2"/>
  <c r="J47" i="2"/>
  <c r="F47" i="2"/>
  <c r="BD46" i="2"/>
  <c r="AZ46" i="2"/>
  <c r="AV46" i="2"/>
  <c r="AR46" i="2"/>
  <c r="AN46" i="2"/>
  <c r="AJ46" i="2"/>
  <c r="AF46" i="2"/>
  <c r="AB46" i="2"/>
  <c r="X46" i="2"/>
  <c r="T46" i="2"/>
  <c r="P46" i="2"/>
  <c r="L46" i="2"/>
  <c r="H46" i="2"/>
  <c r="D46" i="2"/>
  <c r="BB45" i="2"/>
  <c r="BB44" i="2" s="1"/>
  <c r="AX45" i="2"/>
  <c r="AX44" i="2" s="1"/>
  <c r="AT45" i="2"/>
  <c r="AT44" i="2" s="1"/>
  <c r="AP45" i="2"/>
  <c r="AP44" i="2" s="1"/>
  <c r="AL45" i="2"/>
  <c r="AL44" i="2" s="1"/>
  <c r="AH45" i="2"/>
  <c r="AH44" i="2" s="1"/>
  <c r="AD45" i="2"/>
  <c r="AD44" i="2" s="1"/>
  <c r="Z45" i="2"/>
  <c r="Z44" i="2" s="1"/>
  <c r="V45" i="2"/>
  <c r="V44" i="2" s="1"/>
  <c r="R45" i="2"/>
  <c r="R44" i="2" s="1"/>
  <c r="N45" i="2"/>
  <c r="N44" i="2" s="1"/>
  <c r="J45" i="2"/>
  <c r="J44" i="2" s="1"/>
  <c r="F45" i="2"/>
  <c r="F44" i="2" s="1"/>
  <c r="BD43" i="2"/>
  <c r="AZ43" i="2"/>
  <c r="AV43" i="2"/>
  <c r="AR43" i="2"/>
  <c r="AN43" i="2"/>
  <c r="AJ43" i="2"/>
  <c r="AF43" i="2"/>
  <c r="AB43" i="2"/>
  <c r="X43" i="2"/>
  <c r="T43" i="2"/>
  <c r="P43" i="2"/>
  <c r="L43" i="2"/>
  <c r="H43" i="2"/>
  <c r="D43" i="2"/>
  <c r="BB42" i="2"/>
  <c r="BB41" i="2" s="1"/>
  <c r="AX42" i="2"/>
  <c r="AX41" i="2" s="1"/>
  <c r="AT42" i="2"/>
  <c r="AT41" i="2" s="1"/>
  <c r="AP42" i="2"/>
  <c r="AP41" i="2" s="1"/>
  <c r="AL42" i="2"/>
  <c r="AL41" i="2" s="1"/>
  <c r="AH42" i="2"/>
  <c r="AH41" i="2" s="1"/>
  <c r="AD42" i="2"/>
  <c r="AD41" i="2" s="1"/>
  <c r="Z42" i="2"/>
  <c r="Z41" i="2" s="1"/>
  <c r="V42" i="2"/>
  <c r="V41" i="2" s="1"/>
  <c r="R42" i="2"/>
  <c r="R41" i="2" s="1"/>
  <c r="N42" i="2"/>
  <c r="N41" i="2" s="1"/>
  <c r="J42" i="2"/>
  <c r="J41" i="2" s="1"/>
  <c r="F42" i="2"/>
  <c r="F41" i="2" s="1"/>
  <c r="BD40" i="2"/>
  <c r="AZ40" i="2"/>
  <c r="AV40" i="2"/>
  <c r="AR40" i="2"/>
  <c r="AN40" i="2"/>
  <c r="AJ40" i="2"/>
  <c r="AF40" i="2"/>
  <c r="AB40" i="2"/>
  <c r="X40" i="2"/>
  <c r="T40" i="2"/>
  <c r="P40" i="2"/>
  <c r="L40" i="2"/>
  <c r="H40" i="2"/>
  <c r="D40" i="2"/>
  <c r="BI79" i="2"/>
  <c r="BI59" i="2"/>
  <c r="BE37" i="2"/>
  <c r="BE36" i="2"/>
  <c r="BE35" i="2" s="1"/>
  <c r="BE34" i="2"/>
  <c r="BE33" i="2"/>
  <c r="BE32" i="2"/>
  <c r="BY142" i="2"/>
  <c r="BG29" i="2"/>
  <c r="BG28" i="2"/>
  <c r="BG27" i="2"/>
  <c r="BG25" i="2"/>
  <c r="BG24" i="2"/>
  <c r="BG21" i="2"/>
  <c r="BG20" i="2"/>
  <c r="BG17" i="2"/>
  <c r="CA135" i="2"/>
  <c r="CA15" i="2"/>
  <c r="BY137" i="2"/>
  <c r="BY139" i="2" s="1"/>
  <c r="BG16" i="2"/>
  <c r="BY182" i="2"/>
  <c r="CA50" i="2"/>
  <c r="BZ142" i="2"/>
  <c r="BZ141" i="2"/>
  <c r="BZ143" i="2" s="1"/>
  <c r="BZ153" i="2" s="1"/>
  <c r="BI37" i="2"/>
  <c r="BI34" i="2"/>
  <c r="BI32" i="2"/>
  <c r="BI27" i="2"/>
  <c r="BI26" i="2" s="1"/>
  <c r="BI24" i="2"/>
  <c r="BI23" i="2" s="1"/>
  <c r="BI20" i="2"/>
  <c r="BI19" i="2" s="1"/>
  <c r="BI18" i="2" s="1"/>
  <c r="F77" i="1"/>
  <c r="E15" i="1"/>
  <c r="G15" i="1" s="1"/>
  <c r="CA14" i="2" l="1"/>
  <c r="BD168" i="2"/>
  <c r="BD169" i="2" s="1"/>
  <c r="BB168" i="2"/>
  <c r="BB169" i="2" s="1"/>
  <c r="AZ168" i="2"/>
  <c r="AZ169" i="2" s="1"/>
  <c r="AX168" i="2"/>
  <c r="AX169" i="2" s="1"/>
  <c r="AV168" i="2"/>
  <c r="AV169" i="2" s="1"/>
  <c r="AT168" i="2"/>
  <c r="AT169" i="2" s="1"/>
  <c r="AR168" i="2"/>
  <c r="AR169" i="2" s="1"/>
  <c r="AP168" i="2"/>
  <c r="AP169" i="2" s="1"/>
  <c r="AN168" i="2"/>
  <c r="AN169" i="2" s="1"/>
  <c r="AL168" i="2"/>
  <c r="AL169" i="2" s="1"/>
  <c r="AJ168" i="2"/>
  <c r="AJ169" i="2" s="1"/>
  <c r="AH168" i="2"/>
  <c r="AH169" i="2" s="1"/>
  <c r="AF168" i="2"/>
  <c r="AF169" i="2" s="1"/>
  <c r="AD168" i="2"/>
  <c r="AD169" i="2" s="1"/>
  <c r="AB168" i="2"/>
  <c r="AB169" i="2" s="1"/>
  <c r="Z168" i="2"/>
  <c r="Z169" i="2" s="1"/>
  <c r="X168" i="2"/>
  <c r="X169" i="2" s="1"/>
  <c r="V168" i="2"/>
  <c r="V169" i="2" s="1"/>
  <c r="T168" i="2"/>
  <c r="T169" i="2" s="1"/>
  <c r="R168" i="2"/>
  <c r="R169" i="2" s="1"/>
  <c r="P168" i="2"/>
  <c r="P169" i="2" s="1"/>
  <c r="N168" i="2"/>
  <c r="N169" i="2" s="1"/>
  <c r="L168" i="2"/>
  <c r="L169" i="2" s="1"/>
  <c r="J168" i="2"/>
  <c r="J169" i="2" s="1"/>
  <c r="H168" i="2"/>
  <c r="H169" i="2" s="1"/>
  <c r="F168" i="2"/>
  <c r="F169" i="2" s="1"/>
  <c r="D168" i="2"/>
  <c r="D169" i="2" s="1"/>
  <c r="BC168" i="2"/>
  <c r="BC169" i="2" s="1"/>
  <c r="BA168" i="2"/>
  <c r="BA169" i="2" s="1"/>
  <c r="AY168" i="2"/>
  <c r="AY169" i="2" s="1"/>
  <c r="AW168" i="2"/>
  <c r="AW169" i="2" s="1"/>
  <c r="AU168" i="2"/>
  <c r="AU169" i="2" s="1"/>
  <c r="AS168" i="2"/>
  <c r="AS169" i="2" s="1"/>
  <c r="AQ168" i="2"/>
  <c r="AQ169" i="2" s="1"/>
  <c r="AO168" i="2"/>
  <c r="AO169" i="2" s="1"/>
  <c r="AM168" i="2"/>
  <c r="AM169" i="2" s="1"/>
  <c r="AK168" i="2"/>
  <c r="AK169" i="2" s="1"/>
  <c r="AI168" i="2"/>
  <c r="AI169" i="2" s="1"/>
  <c r="AG168" i="2"/>
  <c r="AG169" i="2" s="1"/>
  <c r="AE168" i="2"/>
  <c r="AE169" i="2" s="1"/>
  <c r="AC168" i="2"/>
  <c r="AC169" i="2" s="1"/>
  <c r="AA168" i="2"/>
  <c r="AA169" i="2" s="1"/>
  <c r="Y168" i="2"/>
  <c r="Y169" i="2" s="1"/>
  <c r="W168" i="2"/>
  <c r="W169" i="2" s="1"/>
  <c r="U168" i="2"/>
  <c r="U169" i="2" s="1"/>
  <c r="S168" i="2"/>
  <c r="S169" i="2" s="1"/>
  <c r="Q168" i="2"/>
  <c r="Q169" i="2" s="1"/>
  <c r="O168" i="2"/>
  <c r="O169" i="2" s="1"/>
  <c r="M168" i="2"/>
  <c r="M169" i="2" s="1"/>
  <c r="K168" i="2"/>
  <c r="K169" i="2" s="1"/>
  <c r="I168" i="2"/>
  <c r="I169" i="2" s="1"/>
  <c r="G168" i="2"/>
  <c r="G169" i="2" s="1"/>
  <c r="E168" i="2"/>
  <c r="E169" i="2" s="1"/>
  <c r="C168" i="2"/>
  <c r="C169" i="2" s="1"/>
  <c r="CA38" i="2"/>
  <c r="BE135" i="2"/>
  <c r="BE15" i="2"/>
  <c r="BE14" i="2" s="1"/>
  <c r="BE13" i="2" s="1"/>
  <c r="BY143" i="2"/>
  <c r="BY153" i="2" s="1"/>
  <c r="CB29" i="2"/>
  <c r="J39" i="2"/>
  <c r="J38" i="2" s="1"/>
  <c r="R39" i="2"/>
  <c r="R38" i="2" s="1"/>
  <c r="Z39" i="2"/>
  <c r="Z38" i="2" s="1"/>
  <c r="AH39" i="2"/>
  <c r="AH38" i="2" s="1"/>
  <c r="AP39" i="2"/>
  <c r="AP38" i="2" s="1"/>
  <c r="AX39" i="2"/>
  <c r="AX38" i="2" s="1"/>
  <c r="D41" i="2"/>
  <c r="D39" i="2" s="1"/>
  <c r="D38" i="2" s="1"/>
  <c r="D30" i="2" s="1"/>
  <c r="L41" i="2"/>
  <c r="T41" i="2"/>
  <c r="T39" i="2" s="1"/>
  <c r="T38" i="2" s="1"/>
  <c r="T30" i="2" s="1"/>
  <c r="AB41" i="2"/>
  <c r="AJ41" i="2"/>
  <c r="AJ39" i="2" s="1"/>
  <c r="AJ38" i="2" s="1"/>
  <c r="AJ30" i="2" s="1"/>
  <c r="AR41" i="2"/>
  <c r="AZ41" i="2"/>
  <c r="H44" i="2"/>
  <c r="P44" i="2"/>
  <c r="X44" i="2"/>
  <c r="AF44" i="2"/>
  <c r="AN44" i="2"/>
  <c r="AV44" i="2"/>
  <c r="BD44" i="2"/>
  <c r="BD110" i="2"/>
  <c r="CB106" i="2"/>
  <c r="CA105" i="2"/>
  <c r="CA109" i="2"/>
  <c r="AZ152" i="2"/>
  <c r="AZ158" i="2" s="1"/>
  <c r="P151" i="2"/>
  <c r="P157" i="2" s="1"/>
  <c r="AC151" i="2"/>
  <c r="AC157" i="2" s="1"/>
  <c r="AS151" i="2"/>
  <c r="AS157" i="2" s="1"/>
  <c r="D147" i="2"/>
  <c r="D150" i="2" s="1"/>
  <c r="D156" i="2" s="1"/>
  <c r="D126" i="2"/>
  <c r="L147" i="2"/>
  <c r="L150" i="2" s="1"/>
  <c r="L156" i="2" s="1"/>
  <c r="L126" i="2"/>
  <c r="T147" i="2"/>
  <c r="T150" i="2" s="1"/>
  <c r="T156" i="2" s="1"/>
  <c r="T126" i="2"/>
  <c r="AB147" i="2"/>
  <c r="AB150" i="2" s="1"/>
  <c r="AB156" i="2" s="1"/>
  <c r="AB126" i="2"/>
  <c r="AJ147" i="2"/>
  <c r="AJ150" i="2" s="1"/>
  <c r="AJ156" i="2" s="1"/>
  <c r="AJ126" i="2"/>
  <c r="AR147" i="2"/>
  <c r="AR150" i="2" s="1"/>
  <c r="AR156" i="2" s="1"/>
  <c r="AR126" i="2"/>
  <c r="AZ147" i="2"/>
  <c r="AZ150" i="2" s="1"/>
  <c r="AZ156" i="2" s="1"/>
  <c r="AZ126" i="2"/>
  <c r="BH135" i="2"/>
  <c r="BH15" i="2"/>
  <c r="BH14" i="2" s="1"/>
  <c r="BH13" i="2" s="1"/>
  <c r="BE53" i="2"/>
  <c r="BI53" i="2"/>
  <c r="BG97" i="2"/>
  <c r="BG138" i="2" s="1"/>
  <c r="BG144" i="2" s="1"/>
  <c r="BF147" i="2"/>
  <c r="BF150" i="2" s="1"/>
  <c r="BF156" i="2" s="1"/>
  <c r="BF126" i="2"/>
  <c r="BJ147" i="2"/>
  <c r="BJ150" i="2" s="1"/>
  <c r="BJ156" i="2" s="1"/>
  <c r="BJ126" i="2"/>
  <c r="BE147" i="2"/>
  <c r="BE150" i="2" s="1"/>
  <c r="BE156" i="2" s="1"/>
  <c r="BE126" i="2"/>
  <c r="BI147" i="2"/>
  <c r="BI150" i="2" s="1"/>
  <c r="BI156" i="2" s="1"/>
  <c r="BI126" i="2"/>
  <c r="F135" i="2"/>
  <c r="F15" i="2"/>
  <c r="F14" i="2" s="1"/>
  <c r="F13" i="2" s="1"/>
  <c r="J135" i="2"/>
  <c r="J15" i="2"/>
  <c r="J14" i="2" s="1"/>
  <c r="J13" i="2" s="1"/>
  <c r="N135" i="2"/>
  <c r="N15" i="2"/>
  <c r="N14" i="2" s="1"/>
  <c r="N13" i="2" s="1"/>
  <c r="R135" i="2"/>
  <c r="R15" i="2"/>
  <c r="R14" i="2" s="1"/>
  <c r="R13" i="2" s="1"/>
  <c r="V135" i="2"/>
  <c r="V15" i="2"/>
  <c r="V14" i="2" s="1"/>
  <c r="V13" i="2" s="1"/>
  <c r="Z135" i="2"/>
  <c r="Z15" i="2"/>
  <c r="Z14" i="2" s="1"/>
  <c r="Z13" i="2" s="1"/>
  <c r="AD135" i="2"/>
  <c r="AD15" i="2"/>
  <c r="AD14" i="2" s="1"/>
  <c r="AD13" i="2" s="1"/>
  <c r="AH135" i="2"/>
  <c r="AH15" i="2"/>
  <c r="AH14" i="2" s="1"/>
  <c r="AH13" i="2" s="1"/>
  <c r="AL135" i="2"/>
  <c r="AL15" i="2"/>
  <c r="AL14" i="2" s="1"/>
  <c r="AL13" i="2" s="1"/>
  <c r="AP135" i="2"/>
  <c r="AP15" i="2"/>
  <c r="AP14" i="2" s="1"/>
  <c r="AP13" i="2" s="1"/>
  <c r="AT135" i="2"/>
  <c r="AT15" i="2"/>
  <c r="AT14" i="2" s="1"/>
  <c r="AT13" i="2" s="1"/>
  <c r="AX135" i="2"/>
  <c r="AX15" i="2"/>
  <c r="AX14" i="2" s="1"/>
  <c r="AX13" i="2" s="1"/>
  <c r="BB135" i="2"/>
  <c r="BB15" i="2"/>
  <c r="BB14" i="2" s="1"/>
  <c r="BB13" i="2" s="1"/>
  <c r="J136" i="2"/>
  <c r="J142" i="2" s="1"/>
  <c r="R136" i="2"/>
  <c r="R142" i="2" s="1"/>
  <c r="Z136" i="2"/>
  <c r="Z142" i="2" s="1"/>
  <c r="AH136" i="2"/>
  <c r="AH142" i="2" s="1"/>
  <c r="AP136" i="2"/>
  <c r="AP142" i="2" s="1"/>
  <c r="AX136" i="2"/>
  <c r="AX142" i="2" s="1"/>
  <c r="E135" i="2"/>
  <c r="E15" i="2"/>
  <c r="E14" i="2" s="1"/>
  <c r="E13" i="2" s="1"/>
  <c r="I135" i="2"/>
  <c r="I15" i="2"/>
  <c r="I14" i="2" s="1"/>
  <c r="I13" i="2" s="1"/>
  <c r="M135" i="2"/>
  <c r="M15" i="2"/>
  <c r="M14" i="2" s="1"/>
  <c r="M13" i="2" s="1"/>
  <c r="Q135" i="2"/>
  <c r="Q15" i="2"/>
  <c r="Q14" i="2" s="1"/>
  <c r="Q13" i="2" s="1"/>
  <c r="U135" i="2"/>
  <c r="U15" i="2"/>
  <c r="U14" i="2" s="1"/>
  <c r="U13" i="2" s="1"/>
  <c r="Y135" i="2"/>
  <c r="Y15" i="2"/>
  <c r="Y14" i="2" s="1"/>
  <c r="Y13" i="2" s="1"/>
  <c r="AC135" i="2"/>
  <c r="AC15" i="2"/>
  <c r="AC14" i="2" s="1"/>
  <c r="AC13" i="2" s="1"/>
  <c r="AG135" i="2"/>
  <c r="AG15" i="2"/>
  <c r="AG14" i="2" s="1"/>
  <c r="AG13" i="2" s="1"/>
  <c r="AK135" i="2"/>
  <c r="AK15" i="2"/>
  <c r="AK14" i="2" s="1"/>
  <c r="AK13" i="2" s="1"/>
  <c r="AO135" i="2"/>
  <c r="AO15" i="2"/>
  <c r="AO14" i="2" s="1"/>
  <c r="AO13" i="2" s="1"/>
  <c r="AS135" i="2"/>
  <c r="AS15" i="2"/>
  <c r="AS14" i="2" s="1"/>
  <c r="AS13" i="2" s="1"/>
  <c r="AW135" i="2"/>
  <c r="AW15" i="2"/>
  <c r="AW14" i="2" s="1"/>
  <c r="AW13" i="2" s="1"/>
  <c r="BA135" i="2"/>
  <c r="BA15" i="2"/>
  <c r="BA14" i="2" s="1"/>
  <c r="BA13" i="2" s="1"/>
  <c r="CB17" i="2"/>
  <c r="CB21" i="2"/>
  <c r="CB25" i="2"/>
  <c r="CB28" i="2"/>
  <c r="E136" i="2"/>
  <c r="E142" i="2" s="1"/>
  <c r="I136" i="2"/>
  <c r="I142" i="2" s="1"/>
  <c r="M136" i="2"/>
  <c r="M142" i="2" s="1"/>
  <c r="Q136" i="2"/>
  <c r="Q142" i="2" s="1"/>
  <c r="U136" i="2"/>
  <c r="U142" i="2" s="1"/>
  <c r="Y136" i="2"/>
  <c r="Y142" i="2" s="1"/>
  <c r="AC136" i="2"/>
  <c r="AC142" i="2" s="1"/>
  <c r="AG136" i="2"/>
  <c r="AG142" i="2" s="1"/>
  <c r="AK136" i="2"/>
  <c r="AK142" i="2" s="1"/>
  <c r="AO136" i="2"/>
  <c r="AO142" i="2" s="1"/>
  <c r="AS136" i="2"/>
  <c r="AS142" i="2" s="1"/>
  <c r="AW136" i="2"/>
  <c r="AW142" i="2" s="1"/>
  <c r="BA136" i="2"/>
  <c r="BA142" i="2" s="1"/>
  <c r="C31" i="2"/>
  <c r="CB32" i="2"/>
  <c r="CB34" i="2"/>
  <c r="CB37" i="2"/>
  <c r="C41" i="2"/>
  <c r="CB42" i="2"/>
  <c r="C44" i="2"/>
  <c r="CB45" i="2"/>
  <c r="CB47" i="2"/>
  <c r="CB49" i="2"/>
  <c r="C53" i="2"/>
  <c r="CB54" i="2"/>
  <c r="CB56" i="2"/>
  <c r="CB58" i="2"/>
  <c r="CB60" i="2"/>
  <c r="CB62" i="2"/>
  <c r="CB64" i="2"/>
  <c r="CB66" i="2"/>
  <c r="CB68" i="2"/>
  <c r="CB70" i="2"/>
  <c r="CB72" i="2"/>
  <c r="CB74" i="2"/>
  <c r="CB76" i="2"/>
  <c r="CB78" i="2"/>
  <c r="CB80" i="2"/>
  <c r="BB81" i="2"/>
  <c r="BB136" i="2" s="1"/>
  <c r="BB142" i="2" s="1"/>
  <c r="F97" i="2"/>
  <c r="F138" i="2" s="1"/>
  <c r="F144" i="2" s="1"/>
  <c r="J97" i="2"/>
  <c r="J138" i="2" s="1"/>
  <c r="J144" i="2" s="1"/>
  <c r="N97" i="2"/>
  <c r="N138" i="2" s="1"/>
  <c r="N144" i="2" s="1"/>
  <c r="R97" i="2"/>
  <c r="R138" i="2" s="1"/>
  <c r="R144" i="2" s="1"/>
  <c r="V97" i="2"/>
  <c r="V138" i="2" s="1"/>
  <c r="V144" i="2" s="1"/>
  <c r="Z97" i="2"/>
  <c r="Z138" i="2" s="1"/>
  <c r="Z144" i="2" s="1"/>
  <c r="AD97" i="2"/>
  <c r="AD138" i="2" s="1"/>
  <c r="AD144" i="2" s="1"/>
  <c r="AH97" i="2"/>
  <c r="AH138" i="2" s="1"/>
  <c r="AH144" i="2" s="1"/>
  <c r="AL97" i="2"/>
  <c r="AL138" i="2" s="1"/>
  <c r="AL144" i="2" s="1"/>
  <c r="AP97" i="2"/>
  <c r="AP138" i="2" s="1"/>
  <c r="AP144" i="2" s="1"/>
  <c r="AT97" i="2"/>
  <c r="AT138" i="2" s="1"/>
  <c r="AT144" i="2" s="1"/>
  <c r="AX97" i="2"/>
  <c r="AX138" i="2" s="1"/>
  <c r="AX144" i="2" s="1"/>
  <c r="BB97" i="2"/>
  <c r="BB138" i="2" s="1"/>
  <c r="BB144" i="2" s="1"/>
  <c r="C81" i="2"/>
  <c r="CB82" i="2"/>
  <c r="CB84" i="2"/>
  <c r="CB86" i="2"/>
  <c r="CB88" i="2"/>
  <c r="CB90" i="2"/>
  <c r="CB92" i="2"/>
  <c r="CB94" i="2"/>
  <c r="CB96" i="2"/>
  <c r="E97" i="2"/>
  <c r="E138" i="2" s="1"/>
  <c r="E144" i="2" s="1"/>
  <c r="I97" i="2"/>
  <c r="I138" i="2" s="1"/>
  <c r="I144" i="2" s="1"/>
  <c r="M97" i="2"/>
  <c r="M138" i="2" s="1"/>
  <c r="M144" i="2" s="1"/>
  <c r="Q97" i="2"/>
  <c r="Q138" i="2" s="1"/>
  <c r="Q144" i="2" s="1"/>
  <c r="U97" i="2"/>
  <c r="U138" i="2" s="1"/>
  <c r="U144" i="2" s="1"/>
  <c r="Y97" i="2"/>
  <c r="Y138" i="2" s="1"/>
  <c r="Y144" i="2" s="1"/>
  <c r="AC97" i="2"/>
  <c r="AC138" i="2" s="1"/>
  <c r="AC144" i="2" s="1"/>
  <c r="AG97" i="2"/>
  <c r="AG138" i="2" s="1"/>
  <c r="AG144" i="2" s="1"/>
  <c r="AK97" i="2"/>
  <c r="AK138" i="2" s="1"/>
  <c r="AK144" i="2" s="1"/>
  <c r="AO97" i="2"/>
  <c r="AO138" i="2" s="1"/>
  <c r="AO144" i="2" s="1"/>
  <c r="AS97" i="2"/>
  <c r="AS138" i="2" s="1"/>
  <c r="AS144" i="2" s="1"/>
  <c r="AW97" i="2"/>
  <c r="AW138" i="2" s="1"/>
  <c r="AW144" i="2" s="1"/>
  <c r="BA97" i="2"/>
  <c r="BA138" i="2" s="1"/>
  <c r="BA144" i="2" s="1"/>
  <c r="CB99" i="2"/>
  <c r="CB101" i="2"/>
  <c r="E151" i="2"/>
  <c r="E157" i="2" s="1"/>
  <c r="I151" i="2"/>
  <c r="I157" i="2" s="1"/>
  <c r="M151" i="2"/>
  <c r="M157" i="2" s="1"/>
  <c r="Q151" i="2"/>
  <c r="Q157" i="2" s="1"/>
  <c r="D152" i="2"/>
  <c r="D158" i="2" s="1"/>
  <c r="H152" i="2"/>
  <c r="H158" i="2" s="1"/>
  <c r="L152" i="2"/>
  <c r="L158" i="2" s="1"/>
  <c r="P152" i="2"/>
  <c r="P158" i="2" s="1"/>
  <c r="T152" i="2"/>
  <c r="T158" i="2" s="1"/>
  <c r="X152" i="2"/>
  <c r="X158" i="2" s="1"/>
  <c r="AB152" i="2"/>
  <c r="AB158" i="2" s="1"/>
  <c r="AF152" i="2"/>
  <c r="AF158" i="2" s="1"/>
  <c r="AJ152" i="2"/>
  <c r="AJ158" i="2" s="1"/>
  <c r="AN152" i="2"/>
  <c r="AN158" i="2" s="1"/>
  <c r="AR152" i="2"/>
  <c r="AR158" i="2" s="1"/>
  <c r="F151" i="2"/>
  <c r="F157" i="2" s="1"/>
  <c r="J151" i="2"/>
  <c r="J157" i="2" s="1"/>
  <c r="N151" i="2"/>
  <c r="N157" i="2" s="1"/>
  <c r="C147" i="2"/>
  <c r="C150" i="2" s="1"/>
  <c r="C156" i="2" s="1"/>
  <c r="C126" i="2"/>
  <c r="G147" i="2"/>
  <c r="G150" i="2" s="1"/>
  <c r="G156" i="2" s="1"/>
  <c r="G126" i="2"/>
  <c r="K147" i="2"/>
  <c r="K150" i="2" s="1"/>
  <c r="K156" i="2" s="1"/>
  <c r="K126" i="2"/>
  <c r="O147" i="2"/>
  <c r="O150" i="2" s="1"/>
  <c r="O156" i="2" s="1"/>
  <c r="O126" i="2"/>
  <c r="S147" i="2"/>
  <c r="S150" i="2" s="1"/>
  <c r="S156" i="2" s="1"/>
  <c r="S126" i="2"/>
  <c r="W147" i="2"/>
  <c r="W150" i="2" s="1"/>
  <c r="W156" i="2" s="1"/>
  <c r="W126" i="2"/>
  <c r="AA147" i="2"/>
  <c r="AA150" i="2" s="1"/>
  <c r="AA156" i="2" s="1"/>
  <c r="AA126" i="2"/>
  <c r="AE147" i="2"/>
  <c r="AE150" i="2" s="1"/>
  <c r="AE156" i="2" s="1"/>
  <c r="AE126" i="2"/>
  <c r="AI147" i="2"/>
  <c r="AI150" i="2" s="1"/>
  <c r="AI156" i="2" s="1"/>
  <c r="AI126" i="2"/>
  <c r="AM147" i="2"/>
  <c r="AM150" i="2" s="1"/>
  <c r="AM156" i="2" s="1"/>
  <c r="AM126" i="2"/>
  <c r="AQ147" i="2"/>
  <c r="AQ150" i="2" s="1"/>
  <c r="AQ156" i="2" s="1"/>
  <c r="AQ126" i="2"/>
  <c r="AU147" i="2"/>
  <c r="AU150" i="2" s="1"/>
  <c r="AU156" i="2" s="1"/>
  <c r="AU126" i="2"/>
  <c r="AY147" i="2"/>
  <c r="AY150" i="2" s="1"/>
  <c r="AY156" i="2" s="1"/>
  <c r="AY126" i="2"/>
  <c r="BC147" i="2"/>
  <c r="BC150" i="2" s="1"/>
  <c r="BC156" i="2" s="1"/>
  <c r="BC126" i="2"/>
  <c r="CA174" i="2"/>
  <c r="BY175" i="2"/>
  <c r="L39" i="2"/>
  <c r="AB39" i="2"/>
  <c r="AR39" i="2"/>
  <c r="AZ39" i="2"/>
  <c r="BI22" i="2"/>
  <c r="BI31" i="2"/>
  <c r="BG135" i="2"/>
  <c r="BG15" i="2"/>
  <c r="BG14" i="2" s="1"/>
  <c r="CB16" i="2"/>
  <c r="CA137" i="2"/>
  <c r="CA141" i="2"/>
  <c r="CA143" i="2" s="1"/>
  <c r="CA153" i="2" s="1"/>
  <c r="BG19" i="2"/>
  <c r="BG18" i="2" s="1"/>
  <c r="BG23" i="2"/>
  <c r="BG26" i="2"/>
  <c r="BE31" i="2"/>
  <c r="BE136" i="2" s="1"/>
  <c r="BE142" i="2" s="1"/>
  <c r="CA138" i="2"/>
  <c r="CA144" i="2" s="1"/>
  <c r="D105" i="2"/>
  <c r="L105" i="2"/>
  <c r="T105" i="2"/>
  <c r="AB105" i="2"/>
  <c r="AJ105" i="2"/>
  <c r="AR105" i="2"/>
  <c r="AZ105" i="2"/>
  <c r="D110" i="2"/>
  <c r="L110" i="2"/>
  <c r="L109" i="2" s="1"/>
  <c r="T110" i="2"/>
  <c r="AB110" i="2"/>
  <c r="AB109" i="2" s="1"/>
  <c r="AJ110" i="2"/>
  <c r="AR110" i="2"/>
  <c r="AR109" i="2" s="1"/>
  <c r="AZ110" i="2"/>
  <c r="D113" i="2"/>
  <c r="CB113" i="2" s="1"/>
  <c r="L113" i="2"/>
  <c r="T113" i="2"/>
  <c r="AB113" i="2"/>
  <c r="AJ113" i="2"/>
  <c r="AR113" i="2"/>
  <c r="AZ113" i="2"/>
  <c r="BZ169" i="2"/>
  <c r="BZ171" i="2" s="1"/>
  <c r="BZ172" i="2" s="1"/>
  <c r="BI35" i="2"/>
  <c r="BI135" i="2"/>
  <c r="BI15" i="2"/>
  <c r="BI14" i="2" s="1"/>
  <c r="BI13" i="2" s="1"/>
  <c r="BG35" i="2"/>
  <c r="F39" i="2"/>
  <c r="F38" i="2" s="1"/>
  <c r="N39" i="2"/>
  <c r="N38" i="2" s="1"/>
  <c r="V39" i="2"/>
  <c r="V38" i="2" s="1"/>
  <c r="AD39" i="2"/>
  <c r="AD38" i="2" s="1"/>
  <c r="AL39" i="2"/>
  <c r="AL38" i="2" s="1"/>
  <c r="AT39" i="2"/>
  <c r="AT38" i="2" s="1"/>
  <c r="BB39" i="2"/>
  <c r="BB38" i="2" s="1"/>
  <c r="H41" i="2"/>
  <c r="H39" i="2" s="1"/>
  <c r="H38" i="2" s="1"/>
  <c r="H30" i="2" s="1"/>
  <c r="P41" i="2"/>
  <c r="P39" i="2" s="1"/>
  <c r="P38" i="2" s="1"/>
  <c r="P30" i="2" s="1"/>
  <c r="X41" i="2"/>
  <c r="X39" i="2" s="1"/>
  <c r="X38" i="2" s="1"/>
  <c r="X30" i="2" s="1"/>
  <c r="AF41" i="2"/>
  <c r="AF39" i="2" s="1"/>
  <c r="AF38" i="2" s="1"/>
  <c r="AF30" i="2" s="1"/>
  <c r="AN41" i="2"/>
  <c r="AN39" i="2" s="1"/>
  <c r="AN38" i="2" s="1"/>
  <c r="AN30" i="2" s="1"/>
  <c r="AV41" i="2"/>
  <c r="AV39" i="2" s="1"/>
  <c r="AV38" i="2" s="1"/>
  <c r="AV30" i="2" s="1"/>
  <c r="BD41" i="2"/>
  <c r="BD39" i="2" s="1"/>
  <c r="BD38" i="2" s="1"/>
  <c r="BD30" i="2" s="1"/>
  <c r="D44" i="2"/>
  <c r="L44" i="2"/>
  <c r="T44" i="2"/>
  <c r="AB44" i="2"/>
  <c r="AJ44" i="2"/>
  <c r="AR44" i="2"/>
  <c r="AZ44" i="2"/>
  <c r="BD105" i="2"/>
  <c r="BD113" i="2"/>
  <c r="CB107" i="2"/>
  <c r="CB111" i="2"/>
  <c r="CB114" i="2"/>
  <c r="AX151" i="2"/>
  <c r="AX157" i="2" s="1"/>
  <c r="AP151" i="2"/>
  <c r="AP157" i="2" s="1"/>
  <c r="AH151" i="2"/>
  <c r="AH157" i="2" s="1"/>
  <c r="Z151" i="2"/>
  <c r="Z157" i="2" s="1"/>
  <c r="CB122" i="2"/>
  <c r="BD147" i="2"/>
  <c r="BD150" i="2" s="1"/>
  <c r="BD156" i="2" s="1"/>
  <c r="BD126" i="2"/>
  <c r="F105" i="2"/>
  <c r="N105" i="2"/>
  <c r="V105" i="2"/>
  <c r="AD105" i="2"/>
  <c r="AL105" i="2"/>
  <c r="AT105" i="2"/>
  <c r="BB105" i="2"/>
  <c r="F110" i="2"/>
  <c r="F109" i="2" s="1"/>
  <c r="N110" i="2"/>
  <c r="V110" i="2"/>
  <c r="V109" i="2" s="1"/>
  <c r="AD110" i="2"/>
  <c r="AL110" i="2"/>
  <c r="AL109" i="2" s="1"/>
  <c r="AT110" i="2"/>
  <c r="BB110" i="2"/>
  <c r="BB109" i="2" s="1"/>
  <c r="F113" i="2"/>
  <c r="N113" i="2"/>
  <c r="V113" i="2"/>
  <c r="AD113" i="2"/>
  <c r="AL113" i="2"/>
  <c r="AT113" i="2"/>
  <c r="BB113" i="2"/>
  <c r="AV152" i="2"/>
  <c r="AV158" i="2" s="1"/>
  <c r="BD152" i="2"/>
  <c r="BD158" i="2" s="1"/>
  <c r="U151" i="2"/>
  <c r="U157" i="2" s="1"/>
  <c r="AK151" i="2"/>
  <c r="AK157" i="2" s="1"/>
  <c r="BA151" i="2"/>
  <c r="BA157" i="2" s="1"/>
  <c r="H147" i="2"/>
  <c r="H150" i="2" s="1"/>
  <c r="H156" i="2" s="1"/>
  <c r="H126" i="2"/>
  <c r="P147" i="2"/>
  <c r="P150" i="2" s="1"/>
  <c r="P156" i="2" s="1"/>
  <c r="P126" i="2"/>
  <c r="X147" i="2"/>
  <c r="X150" i="2" s="1"/>
  <c r="X156" i="2" s="1"/>
  <c r="X126" i="2"/>
  <c r="AF147" i="2"/>
  <c r="AF150" i="2" s="1"/>
  <c r="AF156" i="2" s="1"/>
  <c r="AF126" i="2"/>
  <c r="AN147" i="2"/>
  <c r="AN150" i="2" s="1"/>
  <c r="AN156" i="2" s="1"/>
  <c r="AN126" i="2"/>
  <c r="AV147" i="2"/>
  <c r="AV150" i="2" s="1"/>
  <c r="AV156" i="2" s="1"/>
  <c r="AV126" i="2"/>
  <c r="BF135" i="2"/>
  <c r="BF15" i="2"/>
  <c r="BF14" i="2" s="1"/>
  <c r="BJ135" i="2"/>
  <c r="BJ15" i="2"/>
  <c r="BJ14" i="2" s="1"/>
  <c r="BF19" i="2"/>
  <c r="BF18" i="2" s="1"/>
  <c r="BJ19" i="2"/>
  <c r="BJ18" i="2" s="1"/>
  <c r="BF23" i="2"/>
  <c r="BJ23" i="2"/>
  <c r="BF26" i="2"/>
  <c r="BJ26" i="2"/>
  <c r="BJ136" i="2"/>
  <c r="BJ142" i="2" s="1"/>
  <c r="BH31" i="2"/>
  <c r="BF35" i="2"/>
  <c r="BF30" i="2" s="1"/>
  <c r="BJ35" i="2"/>
  <c r="BJ30" i="2" s="1"/>
  <c r="BF39" i="2"/>
  <c r="BF38" i="2" s="1"/>
  <c r="BJ39" i="2"/>
  <c r="BJ38" i="2" s="1"/>
  <c r="BH41" i="2"/>
  <c r="BH39" i="2" s="1"/>
  <c r="BH38" i="2" s="1"/>
  <c r="BH44" i="2"/>
  <c r="BF50" i="2"/>
  <c r="BJ50" i="2"/>
  <c r="BH53" i="2"/>
  <c r="BH50" i="2" s="1"/>
  <c r="BE39" i="2"/>
  <c r="BE38" i="2" s="1"/>
  <c r="BI39" i="2"/>
  <c r="BI38" i="2" s="1"/>
  <c r="BG41" i="2"/>
  <c r="BG39" i="2" s="1"/>
  <c r="BG38" i="2" s="1"/>
  <c r="BG44" i="2"/>
  <c r="BE50" i="2"/>
  <c r="BI50" i="2"/>
  <c r="BG53" i="2"/>
  <c r="BG50" i="2" s="1"/>
  <c r="BH81" i="2"/>
  <c r="BF97" i="2"/>
  <c r="BF138" i="2" s="1"/>
  <c r="BF144" i="2" s="1"/>
  <c r="BJ97" i="2"/>
  <c r="BJ138" i="2" s="1"/>
  <c r="BJ144" i="2" s="1"/>
  <c r="BG81" i="2"/>
  <c r="BE97" i="2"/>
  <c r="BE138" i="2" s="1"/>
  <c r="BE144" i="2" s="1"/>
  <c r="BI97" i="2"/>
  <c r="BI138" i="2" s="1"/>
  <c r="BI144" i="2" s="1"/>
  <c r="BE105" i="2"/>
  <c r="BI105" i="2"/>
  <c r="BE110" i="2"/>
  <c r="BI110" i="2"/>
  <c r="BE113" i="2"/>
  <c r="BI113" i="2"/>
  <c r="BI152" i="2"/>
  <c r="BI158" i="2" s="1"/>
  <c r="BH105" i="2"/>
  <c r="BH110" i="2"/>
  <c r="BH109" i="2" s="1"/>
  <c r="BH113" i="2"/>
  <c r="BE151" i="2"/>
  <c r="BE157" i="2" s="1"/>
  <c r="BH147" i="2"/>
  <c r="BH150" i="2" s="1"/>
  <c r="BH156" i="2" s="1"/>
  <c r="BH126" i="2"/>
  <c r="BG147" i="2"/>
  <c r="BG150" i="2" s="1"/>
  <c r="BG156" i="2" s="1"/>
  <c r="BG126" i="2"/>
  <c r="CB127" i="2"/>
  <c r="CB128" i="2"/>
  <c r="CB129" i="2"/>
  <c r="D135" i="2"/>
  <c r="D15" i="2"/>
  <c r="D14" i="2" s="1"/>
  <c r="D13" i="2" s="1"/>
  <c r="H135" i="2"/>
  <c r="H15" i="2"/>
  <c r="H14" i="2" s="1"/>
  <c r="H13" i="2" s="1"/>
  <c r="L135" i="2"/>
  <c r="L15" i="2"/>
  <c r="L14" i="2" s="1"/>
  <c r="L13" i="2" s="1"/>
  <c r="P135" i="2"/>
  <c r="P15" i="2"/>
  <c r="P14" i="2" s="1"/>
  <c r="P13" i="2" s="1"/>
  <c r="T135" i="2"/>
  <c r="T15" i="2"/>
  <c r="T14" i="2" s="1"/>
  <c r="T13" i="2" s="1"/>
  <c r="X135" i="2"/>
  <c r="X15" i="2"/>
  <c r="X14" i="2" s="1"/>
  <c r="X13" i="2" s="1"/>
  <c r="AB135" i="2"/>
  <c r="AB15" i="2"/>
  <c r="AB14" i="2" s="1"/>
  <c r="AB13" i="2" s="1"/>
  <c r="AF135" i="2"/>
  <c r="AF15" i="2"/>
  <c r="AF14" i="2" s="1"/>
  <c r="AF13" i="2" s="1"/>
  <c r="AJ135" i="2"/>
  <c r="AJ15" i="2"/>
  <c r="AJ14" i="2" s="1"/>
  <c r="AJ13" i="2" s="1"/>
  <c r="AN135" i="2"/>
  <c r="AN15" i="2"/>
  <c r="AN14" i="2" s="1"/>
  <c r="AN13" i="2" s="1"/>
  <c r="AR135" i="2"/>
  <c r="AR15" i="2"/>
  <c r="AR14" i="2" s="1"/>
  <c r="AR13" i="2" s="1"/>
  <c r="AV135" i="2"/>
  <c r="AV15" i="2"/>
  <c r="AV14" i="2" s="1"/>
  <c r="AV13" i="2" s="1"/>
  <c r="AZ135" i="2"/>
  <c r="AZ15" i="2"/>
  <c r="AZ14" i="2" s="1"/>
  <c r="AZ13" i="2" s="1"/>
  <c r="BD135" i="2"/>
  <c r="BD15" i="2"/>
  <c r="BD14" i="2" s="1"/>
  <c r="BD13" i="2" s="1"/>
  <c r="D136" i="2"/>
  <c r="D142" i="2" s="1"/>
  <c r="H136" i="2"/>
  <c r="H142" i="2" s="1"/>
  <c r="L136" i="2"/>
  <c r="L142" i="2" s="1"/>
  <c r="P136" i="2"/>
  <c r="P142" i="2" s="1"/>
  <c r="T136" i="2"/>
  <c r="T142" i="2" s="1"/>
  <c r="X136" i="2"/>
  <c r="X142" i="2" s="1"/>
  <c r="AB136" i="2"/>
  <c r="AB142" i="2" s="1"/>
  <c r="AF136" i="2"/>
  <c r="AF142" i="2" s="1"/>
  <c r="AJ136" i="2"/>
  <c r="AJ142" i="2" s="1"/>
  <c r="AN136" i="2"/>
  <c r="AN142" i="2" s="1"/>
  <c r="AR136" i="2"/>
  <c r="AR142" i="2" s="1"/>
  <c r="AV136" i="2"/>
  <c r="AV142" i="2" s="1"/>
  <c r="F30" i="2"/>
  <c r="J30" i="2"/>
  <c r="N30" i="2"/>
  <c r="R30" i="2"/>
  <c r="V30" i="2"/>
  <c r="Z30" i="2"/>
  <c r="AD30" i="2"/>
  <c r="AH30" i="2"/>
  <c r="AL30" i="2"/>
  <c r="AP30" i="2"/>
  <c r="AT30" i="2"/>
  <c r="AX30" i="2"/>
  <c r="BB30" i="2"/>
  <c r="C135" i="2"/>
  <c r="C15" i="2"/>
  <c r="C14" i="2" s="1"/>
  <c r="G135" i="2"/>
  <c r="G15" i="2"/>
  <c r="G14" i="2" s="1"/>
  <c r="G13" i="2" s="1"/>
  <c r="G120" i="2" s="1"/>
  <c r="K135" i="2"/>
  <c r="K15" i="2"/>
  <c r="K14" i="2" s="1"/>
  <c r="K13" i="2" s="1"/>
  <c r="K120" i="2" s="1"/>
  <c r="O135" i="2"/>
  <c r="O15" i="2"/>
  <c r="O14" i="2" s="1"/>
  <c r="O13" i="2" s="1"/>
  <c r="O120" i="2" s="1"/>
  <c r="S135" i="2"/>
  <c r="S15" i="2"/>
  <c r="S14" i="2" s="1"/>
  <c r="S13" i="2" s="1"/>
  <c r="S120" i="2" s="1"/>
  <c r="W135" i="2"/>
  <c r="W15" i="2"/>
  <c r="W14" i="2" s="1"/>
  <c r="W13" i="2" s="1"/>
  <c r="AA135" i="2"/>
  <c r="AA15" i="2"/>
  <c r="AA14" i="2" s="1"/>
  <c r="AA13" i="2" s="1"/>
  <c r="AE135" i="2"/>
  <c r="AE15" i="2"/>
  <c r="AE14" i="2" s="1"/>
  <c r="AE13" i="2" s="1"/>
  <c r="AI135" i="2"/>
  <c r="AI15" i="2"/>
  <c r="AI14" i="2" s="1"/>
  <c r="AI13" i="2" s="1"/>
  <c r="AM135" i="2"/>
  <c r="AM15" i="2"/>
  <c r="AM14" i="2" s="1"/>
  <c r="AM13" i="2" s="1"/>
  <c r="AQ135" i="2"/>
  <c r="AQ15" i="2"/>
  <c r="AQ14" i="2" s="1"/>
  <c r="AQ13" i="2" s="1"/>
  <c r="AU135" i="2"/>
  <c r="AU15" i="2"/>
  <c r="AU14" i="2" s="1"/>
  <c r="AU13" i="2" s="1"/>
  <c r="AY135" i="2"/>
  <c r="AY15" i="2"/>
  <c r="AY14" i="2" s="1"/>
  <c r="AY13" i="2" s="1"/>
  <c r="BC135" i="2"/>
  <c r="BC15" i="2"/>
  <c r="BC14" i="2" s="1"/>
  <c r="BC13" i="2" s="1"/>
  <c r="C19" i="2"/>
  <c r="CB20" i="2"/>
  <c r="C23" i="2"/>
  <c r="CB24" i="2"/>
  <c r="C26" i="2"/>
  <c r="CB26" i="2" s="1"/>
  <c r="CB27" i="2"/>
  <c r="G136" i="2"/>
  <c r="G142" i="2" s="1"/>
  <c r="K136" i="2"/>
  <c r="K142" i="2" s="1"/>
  <c r="O136" i="2"/>
  <c r="O142" i="2" s="1"/>
  <c r="S136" i="2"/>
  <c r="S142" i="2" s="1"/>
  <c r="W136" i="2"/>
  <c r="W142" i="2" s="1"/>
  <c r="AA136" i="2"/>
  <c r="AA142" i="2" s="1"/>
  <c r="AE136" i="2"/>
  <c r="AE142" i="2" s="1"/>
  <c r="AI136" i="2"/>
  <c r="AI142" i="2" s="1"/>
  <c r="AM136" i="2"/>
  <c r="AM142" i="2" s="1"/>
  <c r="AQ136" i="2"/>
  <c r="AQ142" i="2" s="1"/>
  <c r="AU136" i="2"/>
  <c r="AU142" i="2" s="1"/>
  <c r="AY136" i="2"/>
  <c r="AY142" i="2" s="1"/>
  <c r="BC136" i="2"/>
  <c r="BC142" i="2" s="1"/>
  <c r="CB33" i="2"/>
  <c r="C35" i="2"/>
  <c r="CB35" i="2" s="1"/>
  <c r="CB36" i="2"/>
  <c r="C39" i="2"/>
  <c r="C38" i="2" s="1"/>
  <c r="CB40" i="2"/>
  <c r="CB43" i="2"/>
  <c r="CB46" i="2"/>
  <c r="CB48" i="2"/>
  <c r="C51" i="2"/>
  <c r="CB52" i="2"/>
  <c r="CB55" i="2"/>
  <c r="CB57" i="2"/>
  <c r="CB59" i="2"/>
  <c r="CB61" i="2"/>
  <c r="CB63" i="2"/>
  <c r="CB65" i="2"/>
  <c r="CB67" i="2"/>
  <c r="CB69" i="2"/>
  <c r="CB71" i="2"/>
  <c r="CB73" i="2"/>
  <c r="CB75" i="2"/>
  <c r="CB77" i="2"/>
  <c r="CB79" i="2"/>
  <c r="AZ81" i="2"/>
  <c r="AZ136" i="2" s="1"/>
  <c r="AZ142" i="2" s="1"/>
  <c r="BD81" i="2"/>
  <c r="BD136" i="2" s="1"/>
  <c r="BD142" i="2" s="1"/>
  <c r="D97" i="2"/>
  <c r="D138" i="2" s="1"/>
  <c r="D144" i="2" s="1"/>
  <c r="H97" i="2"/>
  <c r="H138" i="2" s="1"/>
  <c r="H144" i="2" s="1"/>
  <c r="L97" i="2"/>
  <c r="L138" i="2" s="1"/>
  <c r="L144" i="2" s="1"/>
  <c r="P97" i="2"/>
  <c r="P138" i="2" s="1"/>
  <c r="P144" i="2" s="1"/>
  <c r="T97" i="2"/>
  <c r="T138" i="2" s="1"/>
  <c r="T144" i="2" s="1"/>
  <c r="X97" i="2"/>
  <c r="X138" i="2" s="1"/>
  <c r="X144" i="2" s="1"/>
  <c r="AB97" i="2"/>
  <c r="AB138" i="2" s="1"/>
  <c r="AB144" i="2" s="1"/>
  <c r="AF97" i="2"/>
  <c r="AF138" i="2" s="1"/>
  <c r="AF144" i="2" s="1"/>
  <c r="AJ97" i="2"/>
  <c r="AJ138" i="2" s="1"/>
  <c r="AJ144" i="2" s="1"/>
  <c r="AN97" i="2"/>
  <c r="AN138" i="2" s="1"/>
  <c r="AN144" i="2" s="1"/>
  <c r="AR97" i="2"/>
  <c r="AR138" i="2" s="1"/>
  <c r="AR144" i="2" s="1"/>
  <c r="AV97" i="2"/>
  <c r="AV138" i="2" s="1"/>
  <c r="AV144" i="2" s="1"/>
  <c r="AZ97" i="2"/>
  <c r="AZ138" i="2" s="1"/>
  <c r="AZ144" i="2" s="1"/>
  <c r="BD97" i="2"/>
  <c r="BD138" i="2" s="1"/>
  <c r="BD144" i="2" s="1"/>
  <c r="CB83" i="2"/>
  <c r="CB85" i="2"/>
  <c r="CB87" i="2"/>
  <c r="CB89" i="2"/>
  <c r="CB91" i="2"/>
  <c r="CB93" i="2"/>
  <c r="CB95" i="2"/>
  <c r="C97" i="2"/>
  <c r="C138" i="2" s="1"/>
  <c r="C144" i="2" s="1"/>
  <c r="CB98" i="2"/>
  <c r="W97" i="2"/>
  <c r="W138" i="2" s="1"/>
  <c r="W144" i="2" s="1"/>
  <c r="AA97" i="2"/>
  <c r="AA138" i="2" s="1"/>
  <c r="AA144" i="2" s="1"/>
  <c r="AE97" i="2"/>
  <c r="AE138" i="2" s="1"/>
  <c r="AE144" i="2" s="1"/>
  <c r="AI97" i="2"/>
  <c r="AI138" i="2" s="1"/>
  <c r="AI144" i="2" s="1"/>
  <c r="AM97" i="2"/>
  <c r="AM138" i="2" s="1"/>
  <c r="AM144" i="2" s="1"/>
  <c r="AQ97" i="2"/>
  <c r="AQ138" i="2" s="1"/>
  <c r="AQ144" i="2" s="1"/>
  <c r="AU97" i="2"/>
  <c r="AU138" i="2" s="1"/>
  <c r="AU144" i="2" s="1"/>
  <c r="AY97" i="2"/>
  <c r="AY138" i="2" s="1"/>
  <c r="AY144" i="2" s="1"/>
  <c r="BC97" i="2"/>
  <c r="BC138" i="2" s="1"/>
  <c r="BC144" i="2" s="1"/>
  <c r="CB100" i="2"/>
  <c r="F152" i="2"/>
  <c r="F158" i="2" s="1"/>
  <c r="CA158" i="2" s="1"/>
  <c r="J152" i="2"/>
  <c r="J158" i="2" s="1"/>
  <c r="N152" i="2"/>
  <c r="N158" i="2" s="1"/>
  <c r="R152" i="2"/>
  <c r="R158" i="2" s="1"/>
  <c r="V152" i="2"/>
  <c r="V158" i="2" s="1"/>
  <c r="Z152" i="2"/>
  <c r="Z158" i="2" s="1"/>
  <c r="AD152" i="2"/>
  <c r="AD158" i="2" s="1"/>
  <c r="AH152" i="2"/>
  <c r="AH158" i="2" s="1"/>
  <c r="AL152" i="2"/>
  <c r="AL158" i="2" s="1"/>
  <c r="AP152" i="2"/>
  <c r="AP158" i="2" s="1"/>
  <c r="D151" i="2"/>
  <c r="D157" i="2" s="1"/>
  <c r="H151" i="2"/>
  <c r="H157" i="2" s="1"/>
  <c r="L151" i="2"/>
  <c r="L157" i="2" s="1"/>
  <c r="CB125" i="2"/>
  <c r="E147" i="2"/>
  <c r="E150" i="2" s="1"/>
  <c r="E156" i="2" s="1"/>
  <c r="E126" i="2"/>
  <c r="I147" i="2"/>
  <c r="I150" i="2" s="1"/>
  <c r="I156" i="2" s="1"/>
  <c r="I126" i="2"/>
  <c r="M147" i="2"/>
  <c r="M150" i="2" s="1"/>
  <c r="M156" i="2" s="1"/>
  <c r="M126" i="2"/>
  <c r="Q147" i="2"/>
  <c r="Q150" i="2" s="1"/>
  <c r="Q156" i="2" s="1"/>
  <c r="Q126" i="2"/>
  <c r="U147" i="2"/>
  <c r="U150" i="2" s="1"/>
  <c r="U156" i="2" s="1"/>
  <c r="U126" i="2"/>
  <c r="Y147" i="2"/>
  <c r="Y150" i="2" s="1"/>
  <c r="Y156" i="2" s="1"/>
  <c r="Y126" i="2"/>
  <c r="AC147" i="2"/>
  <c r="AC150" i="2" s="1"/>
  <c r="AC156" i="2" s="1"/>
  <c r="AC126" i="2"/>
  <c r="AG147" i="2"/>
  <c r="AG150" i="2" s="1"/>
  <c r="AG156" i="2" s="1"/>
  <c r="AG126" i="2"/>
  <c r="AK147" i="2"/>
  <c r="AK150" i="2" s="1"/>
  <c r="AK156" i="2" s="1"/>
  <c r="AK126" i="2"/>
  <c r="AO147" i="2"/>
  <c r="AO150" i="2" s="1"/>
  <c r="AO156" i="2" s="1"/>
  <c r="AO126" i="2"/>
  <c r="AS147" i="2"/>
  <c r="AS150" i="2" s="1"/>
  <c r="AS156" i="2" s="1"/>
  <c r="AS126" i="2"/>
  <c r="AW147" i="2"/>
  <c r="AW150" i="2" s="1"/>
  <c r="AW156" i="2" s="1"/>
  <c r="AW126" i="2"/>
  <c r="BA147" i="2"/>
  <c r="BA150" i="2" s="1"/>
  <c r="BA156" i="2" s="1"/>
  <c r="BA126" i="2"/>
  <c r="BJ176" i="2"/>
  <c r="BJ177" i="2" s="1"/>
  <c r="BH176" i="2"/>
  <c r="BH177" i="2" s="1"/>
  <c r="BI176" i="2"/>
  <c r="BI177" i="2" s="1"/>
  <c r="BG176" i="2"/>
  <c r="BG177" i="2" s="1"/>
  <c r="BF176" i="2"/>
  <c r="BF177" i="2" s="1"/>
  <c r="BE176" i="2"/>
  <c r="BE177" i="2" s="1"/>
  <c r="BZ177" i="2" s="1"/>
  <c r="BZ178" i="2" s="1"/>
  <c r="G77" i="1"/>
  <c r="J77" i="1"/>
  <c r="BG30" i="2" l="1"/>
  <c r="C50" i="2"/>
  <c r="CB50" i="2" s="1"/>
  <c r="CB51" i="2"/>
  <c r="C136" i="2"/>
  <c r="C142" i="2" s="1"/>
  <c r="C22" i="2"/>
  <c r="CB23" i="2"/>
  <c r="C18" i="2"/>
  <c r="CB18" i="2" s="1"/>
  <c r="CB19" i="2"/>
  <c r="BC137" i="2"/>
  <c r="BC139" i="2" s="1"/>
  <c r="BC141" i="2"/>
  <c r="BC143" i="2" s="1"/>
  <c r="AY137" i="2"/>
  <c r="AY139" i="2" s="1"/>
  <c r="AY141" i="2"/>
  <c r="AY143" i="2" s="1"/>
  <c r="AU137" i="2"/>
  <c r="AU139" i="2" s="1"/>
  <c r="AU141" i="2"/>
  <c r="AU143" i="2" s="1"/>
  <c r="AQ137" i="2"/>
  <c r="AQ139" i="2" s="1"/>
  <c r="AQ141" i="2"/>
  <c r="AQ143" i="2" s="1"/>
  <c r="AM137" i="2"/>
  <c r="AM139" i="2" s="1"/>
  <c r="AM141" i="2"/>
  <c r="AM143" i="2" s="1"/>
  <c r="AI137" i="2"/>
  <c r="AI139" i="2" s="1"/>
  <c r="AI141" i="2"/>
  <c r="AI143" i="2" s="1"/>
  <c r="AE137" i="2"/>
  <c r="AE139" i="2" s="1"/>
  <c r="AE141" i="2"/>
  <c r="AE143" i="2" s="1"/>
  <c r="AA141" i="2"/>
  <c r="AA143" i="2" s="1"/>
  <c r="AA137" i="2"/>
  <c r="AA139" i="2" s="1"/>
  <c r="W141" i="2"/>
  <c r="W143" i="2" s="1"/>
  <c r="W137" i="2"/>
  <c r="W139" i="2" s="1"/>
  <c r="S141" i="2"/>
  <c r="S143" i="2" s="1"/>
  <c r="S137" i="2"/>
  <c r="S139" i="2" s="1"/>
  <c r="O141" i="2"/>
  <c r="O143" i="2" s="1"/>
  <c r="O137" i="2"/>
  <c r="O139" i="2" s="1"/>
  <c r="K141" i="2"/>
  <c r="K143" i="2" s="1"/>
  <c r="K137" i="2"/>
  <c r="K139" i="2" s="1"/>
  <c r="G141" i="2"/>
  <c r="G143" i="2" s="1"/>
  <c r="G137" i="2"/>
  <c r="G139" i="2" s="1"/>
  <c r="C141" i="2"/>
  <c r="C143" i="2" s="1"/>
  <c r="C137" i="2"/>
  <c r="C139" i="2" s="1"/>
  <c r="AV120" i="2"/>
  <c r="AN120" i="2"/>
  <c r="AF120" i="2"/>
  <c r="X120" i="2"/>
  <c r="P120" i="2"/>
  <c r="H120" i="2"/>
  <c r="BH104" i="2"/>
  <c r="BI109" i="2"/>
  <c r="BI104" i="2"/>
  <c r="BH30" i="2"/>
  <c r="BF136" i="2"/>
  <c r="BF142" i="2" s="1"/>
  <c r="BF22" i="2"/>
  <c r="BJ141" i="2"/>
  <c r="BJ143" i="2" s="1"/>
  <c r="BJ137" i="2"/>
  <c r="BJ139" i="2" s="1"/>
  <c r="BF141" i="2"/>
  <c r="BF143" i="2" s="1"/>
  <c r="AT109" i="2"/>
  <c r="AD109" i="2"/>
  <c r="N109" i="2"/>
  <c r="BB104" i="2"/>
  <c r="AL104" i="2"/>
  <c r="V104" i="2"/>
  <c r="F104" i="2"/>
  <c r="AZ109" i="2"/>
  <c r="AJ109" i="2"/>
  <c r="T109" i="2"/>
  <c r="D109" i="2"/>
  <c r="AR104" i="2"/>
  <c r="AB104" i="2"/>
  <c r="L104" i="2"/>
  <c r="CB97" i="2"/>
  <c r="BG136" i="2"/>
  <c r="BG142" i="2" s="1"/>
  <c r="BG22" i="2"/>
  <c r="BG137" i="2"/>
  <c r="BG139" i="2" s="1"/>
  <c r="BG141" i="2"/>
  <c r="BG143" i="2" s="1"/>
  <c r="AR38" i="2"/>
  <c r="AR30" i="2" s="1"/>
  <c r="AR120" i="2" s="1"/>
  <c r="L38" i="2"/>
  <c r="L30" i="2" s="1"/>
  <c r="L120" i="2" s="1"/>
  <c r="F176" i="2"/>
  <c r="F177" i="2" s="1"/>
  <c r="N176" i="2"/>
  <c r="N177" i="2" s="1"/>
  <c r="V176" i="2"/>
  <c r="V177" i="2" s="1"/>
  <c r="AD176" i="2"/>
  <c r="AD177" i="2" s="1"/>
  <c r="AL176" i="2"/>
  <c r="AL177" i="2" s="1"/>
  <c r="AT176" i="2"/>
  <c r="AT177" i="2" s="1"/>
  <c r="BB176" i="2"/>
  <c r="BB177" i="2" s="1"/>
  <c r="M176" i="2"/>
  <c r="M177" i="2" s="1"/>
  <c r="U176" i="2"/>
  <c r="U177" i="2" s="1"/>
  <c r="AC176" i="2"/>
  <c r="AC177" i="2" s="1"/>
  <c r="AK176" i="2"/>
  <c r="AK177" i="2" s="1"/>
  <c r="AS176" i="2"/>
  <c r="AS177" i="2" s="1"/>
  <c r="BA176" i="2"/>
  <c r="BA177" i="2" s="1"/>
  <c r="D176" i="2"/>
  <c r="D177" i="2" s="1"/>
  <c r="H176" i="2"/>
  <c r="H177" i="2" s="1"/>
  <c r="L176" i="2"/>
  <c r="L177" i="2" s="1"/>
  <c r="P176" i="2"/>
  <c r="P177" i="2" s="1"/>
  <c r="T176" i="2"/>
  <c r="T177" i="2" s="1"/>
  <c r="X176" i="2"/>
  <c r="X177" i="2" s="1"/>
  <c r="AB176" i="2"/>
  <c r="AB177" i="2" s="1"/>
  <c r="AF176" i="2"/>
  <c r="AF177" i="2" s="1"/>
  <c r="AJ176" i="2"/>
  <c r="AJ177" i="2" s="1"/>
  <c r="AN176" i="2"/>
  <c r="AN177" i="2" s="1"/>
  <c r="AR176" i="2"/>
  <c r="AR177" i="2" s="1"/>
  <c r="AV176" i="2"/>
  <c r="AV177" i="2" s="1"/>
  <c r="AZ176" i="2"/>
  <c r="AZ177" i="2" s="1"/>
  <c r="BD176" i="2"/>
  <c r="BD177" i="2" s="1"/>
  <c r="C176" i="2"/>
  <c r="C177" i="2" s="1"/>
  <c r="G176" i="2"/>
  <c r="G177" i="2" s="1"/>
  <c r="K176" i="2"/>
  <c r="K177" i="2" s="1"/>
  <c r="O176" i="2"/>
  <c r="O177" i="2" s="1"/>
  <c r="S176" i="2"/>
  <c r="S177" i="2" s="1"/>
  <c r="W176" i="2"/>
  <c r="W177" i="2" s="1"/>
  <c r="AA176" i="2"/>
  <c r="AA177" i="2" s="1"/>
  <c r="AE176" i="2"/>
  <c r="AE177" i="2" s="1"/>
  <c r="AI176" i="2"/>
  <c r="AI177" i="2" s="1"/>
  <c r="AM176" i="2"/>
  <c r="AM177" i="2" s="1"/>
  <c r="AQ176" i="2"/>
  <c r="AQ177" i="2" s="1"/>
  <c r="AU176" i="2"/>
  <c r="AU177" i="2" s="1"/>
  <c r="AY176" i="2"/>
  <c r="AY177" i="2" s="1"/>
  <c r="BC176" i="2"/>
  <c r="BC177" i="2" s="1"/>
  <c r="J176" i="2"/>
  <c r="J177" i="2" s="1"/>
  <c r="R176" i="2"/>
  <c r="R177" i="2" s="1"/>
  <c r="Z176" i="2"/>
  <c r="Z177" i="2" s="1"/>
  <c r="AH176" i="2"/>
  <c r="AH177" i="2" s="1"/>
  <c r="AP176" i="2"/>
  <c r="AP177" i="2" s="1"/>
  <c r="AX176" i="2"/>
  <c r="AX177" i="2" s="1"/>
  <c r="E176" i="2"/>
  <c r="E177" i="2" s="1"/>
  <c r="I176" i="2"/>
  <c r="I177" i="2" s="1"/>
  <c r="Q176" i="2"/>
  <c r="Q177" i="2" s="1"/>
  <c r="Y176" i="2"/>
  <c r="Y177" i="2" s="1"/>
  <c r="AG176" i="2"/>
  <c r="AG177" i="2" s="1"/>
  <c r="AO176" i="2"/>
  <c r="AO177" i="2" s="1"/>
  <c r="AW176" i="2"/>
  <c r="AW177" i="2" s="1"/>
  <c r="CB126" i="2"/>
  <c r="CB81" i="2"/>
  <c r="BA137" i="2"/>
  <c r="BA139" i="2" s="1"/>
  <c r="BA141" i="2"/>
  <c r="BA143" i="2" s="1"/>
  <c r="AW137" i="2"/>
  <c r="AW139" i="2" s="1"/>
  <c r="AW141" i="2"/>
  <c r="AW143" i="2" s="1"/>
  <c r="AS137" i="2"/>
  <c r="AS139" i="2" s="1"/>
  <c r="AS141" i="2"/>
  <c r="AS143" i="2" s="1"/>
  <c r="AO137" i="2"/>
  <c r="AO139" i="2" s="1"/>
  <c r="AO141" i="2"/>
  <c r="AO143" i="2" s="1"/>
  <c r="AK137" i="2"/>
  <c r="AK139" i="2" s="1"/>
  <c r="AK141" i="2"/>
  <c r="AK143" i="2" s="1"/>
  <c r="AG137" i="2"/>
  <c r="AG139" i="2" s="1"/>
  <c r="AG141" i="2"/>
  <c r="AG143" i="2" s="1"/>
  <c r="AC141" i="2"/>
  <c r="AC143" i="2" s="1"/>
  <c r="AC137" i="2"/>
  <c r="AC139" i="2" s="1"/>
  <c r="Y141" i="2"/>
  <c r="Y143" i="2" s="1"/>
  <c r="Y137" i="2"/>
  <c r="Y139" i="2" s="1"/>
  <c r="U141" i="2"/>
  <c r="U143" i="2" s="1"/>
  <c r="U137" i="2"/>
  <c r="U139" i="2" s="1"/>
  <c r="Q141" i="2"/>
  <c r="Q143" i="2" s="1"/>
  <c r="Q137" i="2"/>
  <c r="Q139" i="2" s="1"/>
  <c r="M141" i="2"/>
  <c r="M143" i="2" s="1"/>
  <c r="M137" i="2"/>
  <c r="M139" i="2" s="1"/>
  <c r="I141" i="2"/>
  <c r="I143" i="2" s="1"/>
  <c r="I137" i="2"/>
  <c r="I139" i="2" s="1"/>
  <c r="E141" i="2"/>
  <c r="E143" i="2" s="1"/>
  <c r="E137" i="2"/>
  <c r="E139" i="2" s="1"/>
  <c r="BB120" i="2"/>
  <c r="AX120" i="2"/>
  <c r="AP120" i="2"/>
  <c r="AL120" i="2"/>
  <c r="AH120" i="2"/>
  <c r="Z120" i="2"/>
  <c r="V120" i="2"/>
  <c r="R120" i="2"/>
  <c r="J120" i="2"/>
  <c r="F120" i="2"/>
  <c r="BH120" i="2"/>
  <c r="CB110" i="2"/>
  <c r="CB39" i="2"/>
  <c r="CB15" i="2"/>
  <c r="BC120" i="2"/>
  <c r="AY120" i="2"/>
  <c r="AU120" i="2"/>
  <c r="AQ120" i="2"/>
  <c r="AM120" i="2"/>
  <c r="AI120" i="2"/>
  <c r="AE120" i="2"/>
  <c r="AA120" i="2"/>
  <c r="W120" i="2"/>
  <c r="C13" i="2"/>
  <c r="BD141" i="2"/>
  <c r="BD143" i="2" s="1"/>
  <c r="BD137" i="2"/>
  <c r="BD139" i="2" s="1"/>
  <c r="AZ141" i="2"/>
  <c r="AZ143" i="2" s="1"/>
  <c r="AZ137" i="2"/>
  <c r="AZ139" i="2" s="1"/>
  <c r="AV141" i="2"/>
  <c r="AV143" i="2" s="1"/>
  <c r="AV137" i="2"/>
  <c r="AV139" i="2" s="1"/>
  <c r="AR141" i="2"/>
  <c r="AR143" i="2" s="1"/>
  <c r="AR137" i="2"/>
  <c r="AR139" i="2" s="1"/>
  <c r="AN141" i="2"/>
  <c r="AN143" i="2" s="1"/>
  <c r="AN137" i="2"/>
  <c r="AN139" i="2" s="1"/>
  <c r="AJ141" i="2"/>
  <c r="AJ143" i="2" s="1"/>
  <c r="AJ137" i="2"/>
  <c r="AJ139" i="2" s="1"/>
  <c r="AF141" i="2"/>
  <c r="AF143" i="2" s="1"/>
  <c r="AF137" i="2"/>
  <c r="AF139" i="2" s="1"/>
  <c r="AB141" i="2"/>
  <c r="AB143" i="2" s="1"/>
  <c r="AB137" i="2"/>
  <c r="AB139" i="2" s="1"/>
  <c r="X141" i="2"/>
  <c r="X143" i="2" s="1"/>
  <c r="X137" i="2"/>
  <c r="X139" i="2" s="1"/>
  <c r="T141" i="2"/>
  <c r="T143" i="2" s="1"/>
  <c r="T137" i="2"/>
  <c r="T139" i="2" s="1"/>
  <c r="P141" i="2"/>
  <c r="P143" i="2" s="1"/>
  <c r="P137" i="2"/>
  <c r="P139" i="2" s="1"/>
  <c r="L141" i="2"/>
  <c r="L143" i="2" s="1"/>
  <c r="L137" i="2"/>
  <c r="L139" i="2" s="1"/>
  <c r="H141" i="2"/>
  <c r="H143" i="2" s="1"/>
  <c r="H137" i="2"/>
  <c r="H139" i="2" s="1"/>
  <c r="D141" i="2"/>
  <c r="D143" i="2" s="1"/>
  <c r="D137" i="2"/>
  <c r="D139" i="2" s="1"/>
  <c r="BE109" i="2"/>
  <c r="BE104" i="2" s="1"/>
  <c r="BJ22" i="2"/>
  <c r="BJ13" i="2" s="1"/>
  <c r="BJ120" i="2" s="1"/>
  <c r="BF13" i="2"/>
  <c r="BF120" i="2" s="1"/>
  <c r="AT104" i="2"/>
  <c r="AT120" i="2" s="1"/>
  <c r="AD104" i="2"/>
  <c r="AD120" i="2" s="1"/>
  <c r="N104" i="2"/>
  <c r="N120" i="2" s="1"/>
  <c r="BI136" i="2"/>
  <c r="BI142" i="2" s="1"/>
  <c r="BI141" i="2"/>
  <c r="BI143" i="2" s="1"/>
  <c r="AZ104" i="2"/>
  <c r="AJ104" i="2"/>
  <c r="AJ120" i="2" s="1"/>
  <c r="T104" i="2"/>
  <c r="T120" i="2" s="1"/>
  <c r="D104" i="2"/>
  <c r="D120" i="2" s="1"/>
  <c r="BE30" i="2"/>
  <c r="BE120" i="2" s="1"/>
  <c r="CA139" i="2"/>
  <c r="BG13" i="2"/>
  <c r="BG120" i="2" s="1"/>
  <c r="BI30" i="2"/>
  <c r="BI120" i="2" s="1"/>
  <c r="AZ38" i="2"/>
  <c r="AZ30" i="2" s="1"/>
  <c r="AZ120" i="2" s="1"/>
  <c r="AB38" i="2"/>
  <c r="AB30" i="2" s="1"/>
  <c r="AB120" i="2" s="1"/>
  <c r="CB53" i="2"/>
  <c r="CB44" i="2"/>
  <c r="CB41" i="2"/>
  <c r="C30" i="2"/>
  <c r="CB31" i="2"/>
  <c r="BA120" i="2"/>
  <c r="AW120" i="2"/>
  <c r="AS120" i="2"/>
  <c r="AO120" i="2"/>
  <c r="AK120" i="2"/>
  <c r="AG120" i="2"/>
  <c r="AC120" i="2"/>
  <c r="Y120" i="2"/>
  <c r="U120" i="2"/>
  <c r="Q120" i="2"/>
  <c r="M120" i="2"/>
  <c r="I120" i="2"/>
  <c r="E120" i="2"/>
  <c r="AT136" i="2"/>
  <c r="AT142" i="2" s="1"/>
  <c r="AL136" i="2"/>
  <c r="AL142" i="2" s="1"/>
  <c r="AD136" i="2"/>
  <c r="AD142" i="2" s="1"/>
  <c r="V136" i="2"/>
  <c r="V142" i="2" s="1"/>
  <c r="N136" i="2"/>
  <c r="N142" i="2" s="1"/>
  <c r="F136" i="2"/>
  <c r="F142" i="2" s="1"/>
  <c r="BB141" i="2"/>
  <c r="BB143" i="2" s="1"/>
  <c r="BB137" i="2"/>
  <c r="BB139" i="2" s="1"/>
  <c r="AX141" i="2"/>
  <c r="AX143" i="2" s="1"/>
  <c r="AX137" i="2"/>
  <c r="AX139" i="2" s="1"/>
  <c r="AT141" i="2"/>
  <c r="AT143" i="2" s="1"/>
  <c r="AT137" i="2"/>
  <c r="AT139" i="2" s="1"/>
  <c r="AP141" i="2"/>
  <c r="AP143" i="2" s="1"/>
  <c r="AP137" i="2"/>
  <c r="AP139" i="2" s="1"/>
  <c r="AL141" i="2"/>
  <c r="AL143" i="2" s="1"/>
  <c r="AL137" i="2"/>
  <c r="AL139" i="2" s="1"/>
  <c r="AH141" i="2"/>
  <c r="AH143" i="2" s="1"/>
  <c r="AH137" i="2"/>
  <c r="AH139" i="2" s="1"/>
  <c r="AD141" i="2"/>
  <c r="AD143" i="2" s="1"/>
  <c r="AD137" i="2"/>
  <c r="AD139" i="2" s="1"/>
  <c r="Z141" i="2"/>
  <c r="Z143" i="2" s="1"/>
  <c r="Z137" i="2"/>
  <c r="Z139" i="2" s="1"/>
  <c r="V141" i="2"/>
  <c r="V143" i="2" s="1"/>
  <c r="V137" i="2"/>
  <c r="V139" i="2" s="1"/>
  <c r="R141" i="2"/>
  <c r="R143" i="2" s="1"/>
  <c r="R137" i="2"/>
  <c r="R139" i="2" s="1"/>
  <c r="N141" i="2"/>
  <c r="N143" i="2" s="1"/>
  <c r="N137" i="2"/>
  <c r="N139" i="2" s="1"/>
  <c r="J141" i="2"/>
  <c r="J143" i="2" s="1"/>
  <c r="J137" i="2"/>
  <c r="J139" i="2" s="1"/>
  <c r="F141" i="2"/>
  <c r="F143" i="2" s="1"/>
  <c r="F137" i="2"/>
  <c r="F139" i="2" s="1"/>
  <c r="BH136" i="2"/>
  <c r="BH142" i="2" s="1"/>
  <c r="BH141" i="2"/>
  <c r="BH143" i="2" s="1"/>
  <c r="BH137" i="2"/>
  <c r="BH139" i="2" s="1"/>
  <c r="CB105" i="2"/>
  <c r="CA104" i="2"/>
  <c r="BD109" i="2"/>
  <c r="BD104" i="2" s="1"/>
  <c r="BD120" i="2" s="1"/>
  <c r="BE137" i="2"/>
  <c r="BE139" i="2" s="1"/>
  <c r="BE141" i="2"/>
  <c r="BE143" i="2" s="1"/>
  <c r="CB38" i="2"/>
  <c r="CA30" i="2"/>
  <c r="CB30" i="2" s="1"/>
  <c r="BY169" i="2"/>
  <c r="CA13" i="2"/>
  <c r="CB14" i="2"/>
  <c r="K77" i="1"/>
  <c r="P77" i="1" s="1"/>
  <c r="BY171" i="2" l="1"/>
  <c r="CA169" i="2"/>
  <c r="CB104" i="2"/>
  <c r="CB109" i="2"/>
  <c r="BH155" i="2"/>
  <c r="BH153" i="2"/>
  <c r="BI155" i="2"/>
  <c r="BI153" i="2"/>
  <c r="D155" i="2"/>
  <c r="D153" i="2"/>
  <c r="H155" i="2"/>
  <c r="H153" i="2"/>
  <c r="L155" i="2"/>
  <c r="L153" i="2"/>
  <c r="P155" i="2"/>
  <c r="P153" i="2"/>
  <c r="T155" i="2"/>
  <c r="T153" i="2"/>
  <c r="X155" i="2"/>
  <c r="X153" i="2"/>
  <c r="AB155" i="2"/>
  <c r="AB153" i="2"/>
  <c r="AF155" i="2"/>
  <c r="AF153" i="2"/>
  <c r="AJ155" i="2"/>
  <c r="AJ153" i="2"/>
  <c r="AN155" i="2"/>
  <c r="AN153" i="2"/>
  <c r="AR155" i="2"/>
  <c r="AR153" i="2"/>
  <c r="AV155" i="2"/>
  <c r="AV153" i="2"/>
  <c r="AZ155" i="2"/>
  <c r="AZ153" i="2"/>
  <c r="BD155" i="2"/>
  <c r="BD153" i="2"/>
  <c r="E153" i="2"/>
  <c r="E155" i="2"/>
  <c r="I153" i="2"/>
  <c r="I155" i="2"/>
  <c r="M153" i="2"/>
  <c r="M155" i="2"/>
  <c r="Q153" i="2"/>
  <c r="Q155" i="2"/>
  <c r="U153" i="2"/>
  <c r="U155" i="2"/>
  <c r="Y153" i="2"/>
  <c r="Y155" i="2"/>
  <c r="AC153" i="2"/>
  <c r="AC155" i="2"/>
  <c r="BF137" i="2"/>
  <c r="BF139" i="2" s="1"/>
  <c r="AE153" i="2"/>
  <c r="AE155" i="2"/>
  <c r="AI155" i="2"/>
  <c r="AI153" i="2"/>
  <c r="AM155" i="2"/>
  <c r="AM153" i="2"/>
  <c r="AQ155" i="2"/>
  <c r="AQ153" i="2"/>
  <c r="AU155" i="2"/>
  <c r="AU153" i="2"/>
  <c r="AY155" i="2"/>
  <c r="AY153" i="2"/>
  <c r="BC155" i="2"/>
  <c r="BC153" i="2"/>
  <c r="CA120" i="2"/>
  <c r="CB13" i="2"/>
  <c r="BE155" i="2"/>
  <c r="BE153" i="2"/>
  <c r="F155" i="2"/>
  <c r="F153" i="2"/>
  <c r="J155" i="2"/>
  <c r="J153" i="2"/>
  <c r="N155" i="2"/>
  <c r="N153" i="2"/>
  <c r="R155" i="2"/>
  <c r="R153" i="2"/>
  <c r="V155" i="2"/>
  <c r="V153" i="2"/>
  <c r="Z155" i="2"/>
  <c r="Z153" i="2"/>
  <c r="AD155" i="2"/>
  <c r="AD153" i="2"/>
  <c r="AH155" i="2"/>
  <c r="AH153" i="2"/>
  <c r="AL155" i="2"/>
  <c r="AL153" i="2"/>
  <c r="AP155" i="2"/>
  <c r="AP153" i="2"/>
  <c r="AT155" i="2"/>
  <c r="AT153" i="2"/>
  <c r="AX155" i="2"/>
  <c r="AX153" i="2"/>
  <c r="BB155" i="2"/>
  <c r="BB153" i="2"/>
  <c r="BI137" i="2"/>
  <c r="BI139" i="2" s="1"/>
  <c r="C120" i="2"/>
  <c r="AG153" i="2"/>
  <c r="AG155" i="2"/>
  <c r="AK155" i="2"/>
  <c r="AK153" i="2"/>
  <c r="AO155" i="2"/>
  <c r="AO153" i="2"/>
  <c r="AS155" i="2"/>
  <c r="AS153" i="2"/>
  <c r="AW155" i="2"/>
  <c r="AW153" i="2"/>
  <c r="BA155" i="2"/>
  <c r="BA153" i="2"/>
  <c r="BY177" i="2"/>
  <c r="BG155" i="2"/>
  <c r="BG153" i="2"/>
  <c r="BF155" i="2"/>
  <c r="BF153" i="2"/>
  <c r="BJ155" i="2"/>
  <c r="BJ153" i="2"/>
  <c r="C153" i="2"/>
  <c r="C155" i="2"/>
  <c r="G153" i="2"/>
  <c r="G155" i="2"/>
  <c r="K153" i="2"/>
  <c r="K155" i="2"/>
  <c r="O153" i="2"/>
  <c r="O155" i="2"/>
  <c r="S153" i="2"/>
  <c r="S155" i="2"/>
  <c r="W153" i="2"/>
  <c r="W155" i="2"/>
  <c r="AA153" i="2"/>
  <c r="AA155" i="2"/>
  <c r="CB22" i="2"/>
  <c r="CA177" i="2" l="1"/>
  <c r="BY178" i="2"/>
  <c r="CB120" i="2"/>
  <c r="CA132" i="2"/>
  <c r="BY172" i="2"/>
  <c r="CA172" i="2" s="1"/>
  <c r="CA171" i="2"/>
</calcChain>
</file>

<file path=xl/comments1.xml><?xml version="1.0" encoding="utf-8"?>
<comments xmlns="http://schemas.openxmlformats.org/spreadsheetml/2006/main">
  <authors>
    <author>Автор</author>
  </authors>
  <commentList>
    <comment ref="BK76" authorId="0">
      <text>
        <r>
          <rPr>
            <b/>
            <sz val="10"/>
            <color indexed="81"/>
            <rFont val="Tahoma"/>
            <family val="2"/>
            <charset val="204"/>
          </rPr>
          <t>Автор:</t>
        </r>
        <r>
          <rPr>
            <sz val="10"/>
            <color indexed="81"/>
            <rFont val="Tahoma"/>
            <family val="2"/>
            <charset val="204"/>
          </rPr>
          <t xml:space="preserve">
подготовка ИТП и системы отопления к отопительному сезону</t>
        </r>
      </text>
    </comment>
    <comment ref="BK9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урм
обучение пмп
электронный документооборот</t>
        </r>
      </text>
    </comment>
  </commentList>
</comments>
</file>

<file path=xl/sharedStrings.xml><?xml version="1.0" encoding="utf-8"?>
<sst xmlns="http://schemas.openxmlformats.org/spreadsheetml/2006/main" count="1007" uniqueCount="262">
  <si>
    <t>Расчетные данные с детализацией для установления нормативных затрат</t>
  </si>
  <si>
    <t>не указано</t>
  </si>
  <si>
    <t>Очная</t>
  </si>
  <si>
    <t>Уникальный номер реестровой записи</t>
  </si>
  <si>
    <t>проверка</t>
  </si>
  <si>
    <t>Затраты бюджета города (01.01.00)</t>
  </si>
  <si>
    <t>Итого</t>
  </si>
  <si>
    <t>итого</t>
  </si>
  <si>
    <t xml:space="preserve">Заработная плата, в том числе </t>
  </si>
  <si>
    <t>работников , непосредственно принимающих участие в оказании услуги (педработники)</t>
  </si>
  <si>
    <t>остальных работников</t>
  </si>
  <si>
    <t>компенсация за проезд, в том числе</t>
  </si>
  <si>
    <t>итого, в том числе</t>
  </si>
  <si>
    <t>начисления на зарплату, в том числе</t>
  </si>
  <si>
    <t>начисления на проездные</t>
  </si>
  <si>
    <t>Связь всего</t>
  </si>
  <si>
    <t>абонентная плата</t>
  </si>
  <si>
    <t>электронный документооборот ИФНС</t>
  </si>
  <si>
    <t>интернет</t>
  </si>
  <si>
    <t>Трансп. Услуги</t>
  </si>
  <si>
    <t>наем транспорта для вывоза мусора на субботники</t>
  </si>
  <si>
    <t>прочее</t>
  </si>
  <si>
    <t>тепло, в том числе</t>
  </si>
  <si>
    <t>ГВС</t>
  </si>
  <si>
    <t>Электроэнергия, втом числе</t>
  </si>
  <si>
    <t>Хол. Вода</t>
  </si>
  <si>
    <t>Аренда</t>
  </si>
  <si>
    <t>Текущ. Рем. Здан.</t>
  </si>
  <si>
    <t>аварийные работы, подготовка к отопительному сезону и др. тек. Работы</t>
  </si>
  <si>
    <t>Пр. услуги по содержанию, всего</t>
  </si>
  <si>
    <t>уборка снега с крыш</t>
  </si>
  <si>
    <t>дезинсекция и дератизация</t>
  </si>
  <si>
    <t>замер сопротивления изоляции</t>
  </si>
  <si>
    <t>перезарядка огнетушителей</t>
  </si>
  <si>
    <t>огнезащитная пропитка</t>
  </si>
  <si>
    <t>ремонт оборудования</t>
  </si>
  <si>
    <t>Противоклещевая обработка</t>
  </si>
  <si>
    <t>Обслуживание приборов учета, поверка приборов учета</t>
  </si>
  <si>
    <t>обслуживание КТС</t>
  </si>
  <si>
    <t>Обслуживание  САРТ, ИТП, вентиляции, теплообменников</t>
  </si>
  <si>
    <t>эксплуатационные расходы</t>
  </si>
  <si>
    <t>поверка весов</t>
  </si>
  <si>
    <t>стирка белья</t>
  </si>
  <si>
    <t>обслуживание лифтов</t>
  </si>
  <si>
    <t>обслуживание вентиляции</t>
  </si>
  <si>
    <t>обслуживание пож.мониторинга</t>
  </si>
  <si>
    <t>обслуживание видеонаблюдения</t>
  </si>
  <si>
    <t>ремонт автомобиля</t>
  </si>
  <si>
    <t>фильтрация бассейна</t>
  </si>
  <si>
    <t>наем транспорта на субботники</t>
  </si>
  <si>
    <t>прочие расходы</t>
  </si>
  <si>
    <t>Прочие услуги,всего</t>
  </si>
  <si>
    <t>ведение договоров МУП ТЭРС</t>
  </si>
  <si>
    <t>обслуживание САРТ</t>
  </si>
  <si>
    <t>медосмотр</t>
  </si>
  <si>
    <t>утилизация ламп дневного света</t>
  </si>
  <si>
    <t>санминимум</t>
  </si>
  <si>
    <t>прочие расходы(техосмотр)</t>
  </si>
  <si>
    <t>обучение по охране труда</t>
  </si>
  <si>
    <t>ведение док. оборота ТЭРС</t>
  </si>
  <si>
    <t>обучение электрик, тепло</t>
  </si>
  <si>
    <t>прочие</t>
  </si>
  <si>
    <t>Прочие расходы,всего</t>
  </si>
  <si>
    <t>налог на имущество</t>
  </si>
  <si>
    <t>налог на землю</t>
  </si>
  <si>
    <t>транспортный налог</t>
  </si>
  <si>
    <t>госпошлина</t>
  </si>
  <si>
    <t>реструктуризация пени</t>
  </si>
  <si>
    <t>Приобр. Оборуд, всего.</t>
  </si>
  <si>
    <t>Итог</t>
  </si>
  <si>
    <t>Медикаменты, всего</t>
  </si>
  <si>
    <t>Медикаменты</t>
  </si>
  <si>
    <t>пополнение аптечек</t>
  </si>
  <si>
    <t>ГСМ, всего</t>
  </si>
  <si>
    <t>бензин и масла</t>
  </si>
  <si>
    <t>дизельное топливо</t>
  </si>
  <si>
    <t>Всего</t>
  </si>
  <si>
    <t>Расчет для финансового обеспечения МЗ</t>
  </si>
  <si>
    <t xml:space="preserve">Общий объем затрат </t>
  </si>
  <si>
    <t xml:space="preserve">нормативные затраты, непосредственно связанные с оказанием муниципальной услуги </t>
  </si>
  <si>
    <t>нормативные затраты на общехозяйственные нужды</t>
  </si>
  <si>
    <t>итого нормативные затраты</t>
  </si>
  <si>
    <t>затраты на уплату налогов в год</t>
  </si>
  <si>
    <t>Сумма финансового обеспечения</t>
  </si>
  <si>
    <t>Расчет затрат на 1 ед услуги, руб.</t>
  </si>
  <si>
    <t>Нормативные затраты на оказание муниципальной услуги</t>
  </si>
  <si>
    <t>итого нормативные затраты на оказание муниципальной услуги 01.01.00</t>
  </si>
  <si>
    <t>ФИНАНСОВОЕ ОБЕСПЕЧЕНИЕ</t>
  </si>
  <si>
    <t>выполнения муниципального задания на оказание муниципальных услуг (выполнение работ)</t>
  </si>
  <si>
    <t>наименование учреждения</t>
  </si>
  <si>
    <t>№ п/п</t>
  </si>
  <si>
    <t xml:space="preserve">Наименование муниципальной услуги </t>
  </si>
  <si>
    <t>Нормативные затраты на оказание муниципальной услуги, рублей</t>
  </si>
  <si>
    <t>Объем муниципальной услуги, установленный муниципальным заданием</t>
  </si>
  <si>
    <t>Сумма затрат на оказание муниципальной услуги, рублей</t>
  </si>
  <si>
    <t>Затраты на уплату налогов</t>
  </si>
  <si>
    <t>Финансовое обеспечение выполнения муниципального задания, рублей</t>
  </si>
  <si>
    <t>всего</t>
  </si>
  <si>
    <t>в том числе</t>
  </si>
  <si>
    <t>01.01.00</t>
  </si>
  <si>
    <t>6=4x5</t>
  </si>
  <si>
    <t>x</t>
  </si>
  <si>
    <t>СОГЛАСОВАНО</t>
  </si>
  <si>
    <t>краткое наименование учреждения, в соответствии с Уставом</t>
  </si>
  <si>
    <t>МРОТ</t>
  </si>
  <si>
    <t>Коэффициент выравнивания</t>
  </si>
  <si>
    <t>03.01.02</t>
  </si>
  <si>
    <t>10</t>
  </si>
  <si>
    <t>Реализация основных общеобразовательных программ дошкольного образования</t>
  </si>
  <si>
    <t>ИТОГО</t>
  </si>
  <si>
    <t>От 1 года до 3 лет</t>
  </si>
  <si>
    <t>От 3 лет до 8 лет</t>
  </si>
  <si>
    <t>группа кратковременного пребывания детей</t>
  </si>
  <si>
    <t>группа полного дня</t>
  </si>
  <si>
    <t>группа круглосуточного пребывания</t>
  </si>
  <si>
    <t>801011О.99.0.БВ24ДМ60000</t>
  </si>
  <si>
    <t>801011О.99.0.БВ24ДН80000</t>
  </si>
  <si>
    <t>801011О.99.0.БВ24ДМ62000</t>
  </si>
  <si>
    <t>801011О.99.0.БВ24ДН82000</t>
  </si>
  <si>
    <t>801011О.99.0.БВ24ДМ64000</t>
  </si>
  <si>
    <t>801011О.99.0.БВ24ДН84000</t>
  </si>
  <si>
    <t>Автострахование</t>
  </si>
  <si>
    <t xml:space="preserve">МРОТ </t>
  </si>
  <si>
    <t>ФОТ</t>
  </si>
  <si>
    <t>учебные расходы</t>
  </si>
  <si>
    <t>объем муниципальной услуги из МЗ (чел.)</t>
  </si>
  <si>
    <t>ВСЕГО бюджет</t>
  </si>
  <si>
    <t>нормативные затраты ФОТ на 1 ед.услуги</t>
  </si>
  <si>
    <t>нормативные затраты учебные расходы на 1 ед.услуги</t>
  </si>
  <si>
    <t>Итого нормативные затраты субвенции на 1 ед.услуги</t>
  </si>
  <si>
    <t>итого нормативные затраты на оказание муниципальной услуги на 1 ед.услуги</t>
  </si>
  <si>
    <t>Финансовое обеспечение 01.01.00</t>
  </si>
  <si>
    <t>Фин.обеспечение МРОТ</t>
  </si>
  <si>
    <t>Фин.обеспечение 4%</t>
  </si>
  <si>
    <t>03.01.01</t>
  </si>
  <si>
    <r>
      <t xml:space="preserve">Реализация основных общеобразовательных программ </t>
    </r>
    <r>
      <rPr>
        <b/>
        <sz val="14"/>
        <rFont val="Times New Roman"/>
        <family val="1"/>
        <charset val="204"/>
      </rPr>
      <t>начального</t>
    </r>
    <r>
      <rPr>
        <sz val="14"/>
        <rFont val="Times New Roman"/>
        <family val="1"/>
        <charset val="204"/>
      </rPr>
      <t xml:space="preserve"> общего образования</t>
    </r>
  </si>
  <si>
    <t>х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</si>
  <si>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</si>
  <si>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адаптированная образовательная программа</t>
  </si>
  <si>
    <r>
      <t xml:space="preserve">Реализация основных общеобразовательных программ </t>
    </r>
    <r>
      <rPr>
        <b/>
        <sz val="14"/>
        <rFont val="Times New Roman"/>
        <family val="1"/>
        <charset val="204"/>
      </rPr>
      <t>основного</t>
    </r>
    <r>
      <rPr>
        <sz val="14"/>
        <rFont val="Times New Roman"/>
        <family val="1"/>
        <charset val="204"/>
      </rPr>
      <t xml:space="preserve"> общего образования</t>
    </r>
  </si>
  <si>
    <r>
      <t xml:space="preserve">Реализация основных общеобразовательных программ </t>
    </r>
    <r>
      <rPr>
        <b/>
        <sz val="14"/>
        <rFont val="Times New Roman"/>
        <family val="1"/>
        <charset val="204"/>
      </rPr>
      <t>среднего</t>
    </r>
    <r>
      <rPr>
        <sz val="14"/>
        <rFont val="Times New Roman"/>
        <family val="1"/>
        <charset val="204"/>
      </rPr>
      <t xml:space="preserve"> общего образования</t>
    </r>
  </si>
  <si>
    <r>
      <t xml:space="preserve">Реализация основных общеобразовательных программ </t>
    </r>
    <r>
      <rPr>
        <b/>
        <sz val="14"/>
        <rFont val="Times New Roman"/>
        <family val="1"/>
        <charset val="204"/>
      </rPr>
      <t>дошкольного</t>
    </r>
    <r>
      <rPr>
        <sz val="14"/>
        <rFont val="Times New Roman"/>
        <family val="1"/>
        <charset val="204"/>
      </rPr>
      <t xml:space="preserve"> образования</t>
    </r>
  </si>
  <si>
    <r>
      <t xml:space="preserve">Реализация основных общеобразовательных программ </t>
    </r>
    <r>
      <rPr>
        <b/>
        <sz val="14"/>
        <rFont val="Times New Roman"/>
        <family val="1"/>
        <charset val="204"/>
      </rPr>
      <t>общего</t>
    </r>
    <r>
      <rPr>
        <sz val="14"/>
        <rFont val="Times New Roman"/>
        <family val="1"/>
        <charset val="204"/>
      </rPr>
      <t xml:space="preserve"> образования</t>
    </r>
  </si>
  <si>
    <t>Муниципальные услуги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</si>
  <si>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</si>
  <si>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</si>
  <si>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</si>
  <si>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Очно-заочная</t>
  </si>
  <si>
    <t>Заочная</t>
  </si>
  <si>
    <t>ВСЕГО</t>
  </si>
  <si>
    <t>801012О.99.0.БА81АЭ92001</t>
  </si>
  <si>
    <t>801012О.99.0.БА81АЭ96001</t>
  </si>
  <si>
    <t>801012О.99.0.БА81АП40001</t>
  </si>
  <si>
    <t>801012О.99.0.БА81АП44001</t>
  </si>
  <si>
    <t>801012О.99.0.БА81АП48001</t>
  </si>
  <si>
    <t>801012О.99.0.БА81АВ88000</t>
  </si>
  <si>
    <t>801012О.99.0.БА81АВ92000</t>
  </si>
  <si>
    <t>801012О.99.0.БА81АВ96000</t>
  </si>
  <si>
    <t>802111О.99.0.БА96АЮ58001</t>
  </si>
  <si>
    <t>802111О.99.0.БА96АЮ62001</t>
  </si>
  <si>
    <t>802111О.99.0.БА96АЮ66001</t>
  </si>
  <si>
    <t>802111О.99.0.БА96АП76001</t>
  </si>
  <si>
    <t>802111О.99.0.БА96АП84001</t>
  </si>
  <si>
    <t>802111О.99.0.БА96АГ00000</t>
  </si>
  <si>
    <t>802111О.99.0.БА96АГ04000</t>
  </si>
  <si>
    <t>802111О.99.0.БА96АГ08000</t>
  </si>
  <si>
    <t>802112О.99.0.ББ11АЮ58001</t>
  </si>
  <si>
    <t>802112О.99.0.ББ11АЮ62001</t>
  </si>
  <si>
    <t>802112О.99.0.ББ11АЮ66001</t>
  </si>
  <si>
    <t>802112О.99.0.ББ11АП76001</t>
  </si>
  <si>
    <t>802112О.99.0.ББ11АП80001</t>
  </si>
  <si>
    <t>802112О.99.0.ББ11АП84001</t>
  </si>
  <si>
    <t>802112О.99.0.ББ11АГ00000</t>
  </si>
  <si>
    <t>802112О.99.0.ББ11АГ04000</t>
  </si>
  <si>
    <t>802112О.99.0.ББ11АГ08000</t>
  </si>
  <si>
    <t>номер по списку муниципальных услуг</t>
  </si>
  <si>
    <t>Код статьи</t>
  </si>
  <si>
    <t>Затраты областной бюджет (03.01.01, 03.01.02), в том числе</t>
  </si>
  <si>
    <t>Фин.обеспечение 03.01.01, 03.01.02</t>
  </si>
  <si>
    <t>Б.Норматив (по приказу) ВСЕГО</t>
  </si>
  <si>
    <t>Итого бюджет по БН (должен быть)</t>
  </si>
  <si>
    <t>Налоги</t>
  </si>
  <si>
    <t>Бюджет ОУ с учетом коэф.выр</t>
  </si>
  <si>
    <t>Отраслевой корр.коэф (без налогов)</t>
  </si>
  <si>
    <t>Нормативные затраты с учетом отр.корр.коэф</t>
  </si>
  <si>
    <t>Бюджет ОУ с учетом отр корр.коэф</t>
  </si>
  <si>
    <t>ИТОГО бюджет ОУ (с налогами и коэф.выравн)</t>
  </si>
  <si>
    <t>Субвенция БН (по приказу)</t>
  </si>
  <si>
    <t>Субвенция ОУ по БН</t>
  </si>
  <si>
    <t>Отраслевой корр.коэф по субвенции</t>
  </si>
  <si>
    <t>Бюджет ОУ по субвенции с учетом отр корр.коэф</t>
  </si>
  <si>
    <t>Итого субвенция</t>
  </si>
  <si>
    <t>Местный БН (по приказу)</t>
  </si>
  <si>
    <t>Местный ОУ по БН</t>
  </si>
  <si>
    <t>Отраслевой корр.коэф по местному</t>
  </si>
  <si>
    <t xml:space="preserve">коэф.выравнивания </t>
  </si>
  <si>
    <t>Очная с применением сетевой формы реализации, дистанционных образовательных технологий и электронного обучения</t>
  </si>
  <si>
    <t>Очно-заочная с применением сетевой формы реализации, дистанционных образовательных технологий и электронного обучения</t>
  </si>
  <si>
    <t>Заочная с применением сетевой формы реализации, дистанционных образовательных технологий и электронного обучения</t>
  </si>
  <si>
    <t>801012О.99.0.БА81АЮ07001</t>
  </si>
  <si>
    <t>801012О.99.0.БА81АЮ11001</t>
  </si>
  <si>
    <t>801012О.99.0.БА81АЮ00001</t>
  </si>
  <si>
    <t>801012О.99.0.БА81АЮ15001</t>
  </si>
  <si>
    <t>801012О.99.0.БА81АП55001</t>
  </si>
  <si>
    <t>801012О.99.0.БА81АП59001</t>
  </si>
  <si>
    <t>801012О.99.0.БА81АП63001</t>
  </si>
  <si>
    <t>801012О.99.0.БА81АГ03000</t>
  </si>
  <si>
    <t>801012О.99.0.БА81АГ07000</t>
  </si>
  <si>
    <t>801012О.99.0.БА81АГ11000</t>
  </si>
  <si>
    <t>802111О.99.0.БА96АЮ73001</t>
  </si>
  <si>
    <t>802111О.99.0.БА96АЮ77001</t>
  </si>
  <si>
    <t>802111О.99.0.БА96АЮ81001</t>
  </si>
  <si>
    <t>802111О.99.0.БА96АП91001</t>
  </si>
  <si>
    <t>802111О.99.0.БА96АП80001</t>
  </si>
  <si>
    <t>802111О.99.0.БА96АП95001</t>
  </si>
  <si>
    <t>802111О.99.0.БА96АП99001</t>
  </si>
  <si>
    <t>802111О.99.0.БА96АГ15000</t>
  </si>
  <si>
    <t>802111О.99.0.БА96АГ19000</t>
  </si>
  <si>
    <t>802111О.99.0.БА96АГ23000</t>
  </si>
  <si>
    <t>802112О.99.0.ББ11АЮ73001</t>
  </si>
  <si>
    <t>802112О.99.0.ББ11АЮ77001</t>
  </si>
  <si>
    <t>802112О.99.0.ББ11АЮ81001</t>
  </si>
  <si>
    <t>802112О.99.0.ББ11АП91001</t>
  </si>
  <si>
    <t>802112О.99.0.ББ11АП95001</t>
  </si>
  <si>
    <t>802112О.99.0.ББ11АП99001</t>
  </si>
  <si>
    <t>802112О.99.0.ББ11АГ15000</t>
  </si>
  <si>
    <t>802112О.99.0.ББ11АГ19000</t>
  </si>
  <si>
    <t>802112О.99.0.ББ11АГ23000</t>
  </si>
  <si>
    <t>пособие до 3-х лет (раздел 10 04)</t>
  </si>
  <si>
    <t>Вывоз ТБО</t>
  </si>
  <si>
    <t>строительные материалы</t>
  </si>
  <si>
    <t>мягкий инвентарь</t>
  </si>
  <si>
    <t>прочие материальные запасы</t>
  </si>
  <si>
    <t>прочие материальные запасы (однократного применения)</t>
  </si>
  <si>
    <t>Индексация ФОТ</t>
  </si>
  <si>
    <t>нормативные затраты пособие до 3-х лет на 1 ед.услуги</t>
  </si>
  <si>
    <t>37.50.02</t>
  </si>
  <si>
    <t>37.50.04</t>
  </si>
  <si>
    <t>9=6x7+8</t>
  </si>
  <si>
    <t>11</t>
  </si>
  <si>
    <t>12</t>
  </si>
  <si>
    <t>Индексация ФОТ 01.01.00</t>
  </si>
  <si>
    <t>МРОТ 01.01.00</t>
  </si>
  <si>
    <t>на 2021 год и плановый период 2022 и 2023 годов</t>
  </si>
  <si>
    <t>Начальник управления экономической экспертизы</t>
  </si>
  <si>
    <t>департамента экономики и стратегического</t>
  </si>
  <si>
    <t>планирования мэрии города Новосибирска</t>
  </si>
  <si>
    <t>____________________  Н. Н. Стасенко</t>
  </si>
  <si>
    <t>"_____" _________________ 20__ г.</t>
  </si>
  <si>
    <t>Итого в бюджет по учреждению на 01.01.2021, тыс.рублей</t>
  </si>
  <si>
    <t>Изменения в 2021 году, тыс.рублей</t>
  </si>
  <si>
    <t>Включено в МЗ с учетом изменения на 2021 год, тыс.рублей</t>
  </si>
  <si>
    <t>ypcji</t>
  </si>
  <si>
    <t xml:space="preserve">обслуживание АПС </t>
  </si>
  <si>
    <t>обслуживание АПС (антитеррор)</t>
  </si>
  <si>
    <t xml:space="preserve">обслуживание КТС </t>
  </si>
  <si>
    <t>обслуживание КТС (антитеррор)</t>
  </si>
  <si>
    <t xml:space="preserve">ЧОП </t>
  </si>
  <si>
    <t>ЧОП (антитеррор)</t>
  </si>
  <si>
    <t>МБОУ СОШ № 183</t>
  </si>
  <si>
    <r>
      <t xml:space="preserve">СОШ              </t>
    </r>
    <r>
      <rPr>
        <sz val="10"/>
        <rFont val="Arial"/>
        <family val="2"/>
        <charset val="204"/>
      </rPr>
      <t xml:space="preserve"> (1 услуга) </t>
    </r>
  </si>
  <si>
    <r>
      <t xml:space="preserve">ДОУ при СОШ             </t>
    </r>
    <r>
      <rPr>
        <sz val="10"/>
        <rFont val="Arial"/>
        <family val="2"/>
        <charset val="204"/>
      </rPr>
      <t xml:space="preserve">(2 услуга)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</si>
</sst>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#,##0.0000"/>
    <numFmt numFmtId="166" formatCode="#,##0.0"/>
    <numFmt numFmtId="167" formatCode="0.000000"/>
    <numFmt numFmtId="168" formatCode="#,##0.00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3.5"/>
      <name val="Times New Roman"/>
      <family val="1"/>
      <charset val="204"/>
    </font>
    <font>
      <sz val="13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indexed="8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1">
    <xf numFmtId="0" fontId="0" fillId="0" borderId="0" xfId="0"/>
    <xf numFmtId="0" fontId="1" fillId="0" borderId="0" xfId="0" applyFont="1" applyFill="1" applyProtection="1"/>
    <xf numFmtId="0" fontId="2" fillId="0" borderId="0" xfId="0" applyFont="1" applyFill="1" applyProtection="1"/>
    <xf numFmtId="0" fontId="1" fillId="3" borderId="6" xfId="0" applyFont="1" applyFill="1" applyBorder="1" applyProtection="1"/>
    <xf numFmtId="0" fontId="1" fillId="0" borderId="0" xfId="0" applyFont="1" applyFill="1" applyBorder="1" applyProtection="1"/>
    <xf numFmtId="0" fontId="1" fillId="2" borderId="4" xfId="0" applyFont="1" applyFill="1" applyBorder="1" applyProtection="1"/>
    <xf numFmtId="0" fontId="1" fillId="2" borderId="6" xfId="0" applyFont="1" applyFill="1" applyBorder="1" applyProtection="1"/>
    <xf numFmtId="0" fontId="1" fillId="4" borderId="6" xfId="0" applyFont="1" applyFill="1" applyBorder="1" applyProtection="1"/>
    <xf numFmtId="0" fontId="1" fillId="7" borderId="35" xfId="0" applyFont="1" applyFill="1" applyBorder="1" applyProtection="1"/>
    <xf numFmtId="0" fontId="1" fillId="0" borderId="13" xfId="0" applyFont="1" applyFill="1" applyBorder="1" applyProtection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left" vertical="center" wrapText="1" readingOrder="1"/>
    </xf>
    <xf numFmtId="3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4" fillId="0" borderId="0" xfId="0" applyFont="1" applyBorder="1"/>
    <xf numFmtId="2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0" fontId="1" fillId="9" borderId="26" xfId="0" applyFont="1" applyFill="1" applyBorder="1" applyProtection="1"/>
    <xf numFmtId="0" fontId="2" fillId="0" borderId="12" xfId="0" applyFont="1" applyFill="1" applyBorder="1" applyProtection="1"/>
    <xf numFmtId="0" fontId="6" fillId="0" borderId="0" xfId="0" applyFont="1" applyBorder="1" applyAlignment="1">
      <alignment horizontal="center" vertical="center" wrapText="1"/>
    </xf>
    <xf numFmtId="0" fontId="1" fillId="10" borderId="26" xfId="0" applyFont="1" applyFill="1" applyBorder="1" applyProtection="1"/>
    <xf numFmtId="4" fontId="4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wrapText="1"/>
    </xf>
    <xf numFmtId="3" fontId="8" fillId="0" borderId="3" xfId="0" applyNumberFormat="1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Protection="1"/>
    <xf numFmtId="0" fontId="10" fillId="0" borderId="3" xfId="0" applyFont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4" fontId="1" fillId="0" borderId="34" xfId="0" applyNumberFormat="1" applyFont="1" applyFill="1" applyBorder="1" applyProtection="1"/>
    <xf numFmtId="4" fontId="1" fillId="0" borderId="36" xfId="0" applyNumberFormat="1" applyFont="1" applyFill="1" applyBorder="1" applyProtection="1"/>
    <xf numFmtId="4" fontId="1" fillId="0" borderId="37" xfId="0" applyNumberFormat="1" applyFont="1" applyFill="1" applyBorder="1" applyProtection="1"/>
    <xf numFmtId="4" fontId="1" fillId="0" borderId="52" xfId="0" applyNumberFormat="1" applyFont="1" applyFill="1" applyBorder="1" applyProtection="1"/>
    <xf numFmtId="4" fontId="1" fillId="0" borderId="35" xfId="0" applyNumberFormat="1" applyFont="1" applyFill="1" applyBorder="1" applyProtection="1"/>
    <xf numFmtId="4" fontId="2" fillId="0" borderId="25" xfId="0" applyNumberFormat="1" applyFont="1" applyFill="1" applyBorder="1" applyProtection="1"/>
    <xf numFmtId="4" fontId="2" fillId="0" borderId="26" xfId="0" applyNumberFormat="1" applyFont="1" applyFill="1" applyBorder="1" applyProtection="1"/>
    <xf numFmtId="4" fontId="2" fillId="0" borderId="27" xfId="0" applyNumberFormat="1" applyFont="1" applyFill="1" applyBorder="1" applyProtection="1"/>
    <xf numFmtId="0" fontId="1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0" xfId="0" applyFont="1" applyFill="1" applyBorder="1" applyProtection="1"/>
    <xf numFmtId="0" fontId="1" fillId="0" borderId="51" xfId="0" applyFont="1" applyFill="1" applyBorder="1" applyProtection="1"/>
    <xf numFmtId="0" fontId="1" fillId="0" borderId="1" xfId="0" applyFont="1" applyFill="1" applyBorder="1" applyProtection="1"/>
    <xf numFmtId="0" fontId="2" fillId="0" borderId="59" xfId="0" applyFont="1" applyFill="1" applyBorder="1" applyProtection="1"/>
    <xf numFmtId="0" fontId="2" fillId="0" borderId="43" xfId="0" applyFont="1" applyFill="1" applyBorder="1" applyProtection="1"/>
    <xf numFmtId="0" fontId="1" fillId="5" borderId="6" xfId="0" applyFont="1" applyFill="1" applyBorder="1" applyProtection="1"/>
    <xf numFmtId="0" fontId="1" fillId="11" borderId="6" xfId="0" applyFont="1" applyFill="1" applyBorder="1" applyProtection="1"/>
    <xf numFmtId="4" fontId="1" fillId="0" borderId="0" xfId="0" applyNumberFormat="1" applyFont="1" applyFill="1" applyProtection="1"/>
    <xf numFmtId="4" fontId="2" fillId="0" borderId="0" xfId="0" applyNumberFormat="1" applyFont="1" applyFill="1" applyProtection="1"/>
    <xf numFmtId="165" fontId="2" fillId="0" borderId="0" xfId="0" applyNumberFormat="1" applyFont="1" applyFill="1" applyProtection="1"/>
    <xf numFmtId="0" fontId="11" fillId="0" borderId="0" xfId="0" applyFont="1" applyAlignment="1" applyProtection="1"/>
    <xf numFmtId="0" fontId="5" fillId="0" borderId="0" xfId="0" applyFont="1" applyAlignment="1">
      <alignment vertical="center"/>
    </xf>
    <xf numFmtId="0" fontId="5" fillId="0" borderId="0" xfId="0" applyFont="1"/>
    <xf numFmtId="0" fontId="11" fillId="0" borderId="0" xfId="0" applyFont="1" applyProtection="1"/>
    <xf numFmtId="0" fontId="11" fillId="0" borderId="0" xfId="0" applyFont="1" applyBorder="1" applyProtection="1"/>
    <xf numFmtId="4" fontId="2" fillId="0" borderId="29" xfId="0" applyNumberFormat="1" applyFont="1" applyFill="1" applyBorder="1" applyProtection="1"/>
    <xf numFmtId="4" fontId="2" fillId="0" borderId="56" xfId="0" applyNumberFormat="1" applyFont="1" applyFill="1" applyBorder="1" applyProtection="1"/>
    <xf numFmtId="164" fontId="1" fillId="3" borderId="7" xfId="0" applyNumberFormat="1" applyFont="1" applyFill="1" applyBorder="1" applyProtection="1"/>
    <xf numFmtId="167" fontId="2" fillId="0" borderId="0" xfId="0" applyNumberFormat="1" applyFont="1" applyFill="1" applyProtection="1"/>
    <xf numFmtId="49" fontId="4" fillId="0" borderId="3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 readingOrder="1"/>
    </xf>
    <xf numFmtId="168" fontId="8" fillId="0" borderId="3" xfId="0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1" fillId="4" borderId="26" xfId="0" applyFont="1" applyFill="1" applyBorder="1" applyProtection="1"/>
    <xf numFmtId="2" fontId="2" fillId="0" borderId="0" xfId="0" applyNumberFormat="1" applyFont="1" applyFill="1" applyProtection="1"/>
    <xf numFmtId="0" fontId="4" fillId="0" borderId="0" xfId="0" applyFont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4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/>
    </xf>
    <xf numFmtId="0" fontId="1" fillId="0" borderId="44" xfId="0" applyFont="1" applyFill="1" applyBorder="1" applyAlignment="1" applyProtection="1">
      <alignment horizontal="center" vertical="center" wrapText="1"/>
    </xf>
    <xf numFmtId="0" fontId="16" fillId="0" borderId="7" xfId="0" quotePrefix="1" applyFont="1" applyBorder="1" applyAlignment="1">
      <alignment horizontal="center" vertical="top" wrapText="1"/>
    </xf>
    <xf numFmtId="0" fontId="16" fillId="0" borderId="3" xfId="0" quotePrefix="1" applyFont="1" applyBorder="1" applyAlignment="1">
      <alignment horizontal="center" vertical="top" wrapText="1"/>
    </xf>
    <xf numFmtId="0" fontId="16" fillId="0" borderId="8" xfId="0" quotePrefix="1" applyFont="1" applyBorder="1" applyAlignment="1">
      <alignment horizontal="center" vertical="top" wrapText="1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28" xfId="0" applyFont="1" applyFill="1" applyBorder="1" applyProtection="1"/>
    <xf numFmtId="164" fontId="2" fillId="0" borderId="24" xfId="0" applyNumberFormat="1" applyFont="1" applyFill="1" applyBorder="1" applyProtection="1"/>
    <xf numFmtId="164" fontId="2" fillId="0" borderId="53" xfId="0" applyNumberFormat="1" applyFont="1" applyFill="1" applyBorder="1" applyProtection="1"/>
    <xf numFmtId="164" fontId="2" fillId="0" borderId="41" xfId="0" applyNumberFormat="1" applyFont="1" applyFill="1" applyBorder="1" applyProtection="1"/>
    <xf numFmtId="164" fontId="2" fillId="0" borderId="54" xfId="0" applyNumberFormat="1" applyFont="1" applyFill="1" applyBorder="1" applyProtection="1"/>
    <xf numFmtId="164" fontId="2" fillId="0" borderId="55" xfId="0" applyNumberFormat="1" applyFont="1" applyFill="1" applyBorder="1" applyProtection="1"/>
    <xf numFmtId="164" fontId="2" fillId="0" borderId="48" xfId="0" applyNumberFormat="1" applyFont="1" applyFill="1" applyBorder="1" applyProtection="1"/>
    <xf numFmtId="164" fontId="2" fillId="0" borderId="28" xfId="0" applyNumberFormat="1" applyFont="1" applyFill="1" applyBorder="1" applyProtection="1"/>
    <xf numFmtId="164" fontId="2" fillId="0" borderId="30" xfId="0" applyNumberFormat="1" applyFont="1" applyFill="1" applyBorder="1" applyProtection="1"/>
    <xf numFmtId="164" fontId="2" fillId="0" borderId="5" xfId="0" applyNumberFormat="1" applyFont="1" applyFill="1" applyBorder="1" applyProtection="1"/>
    <xf numFmtId="0" fontId="1" fillId="0" borderId="28" xfId="0" applyFont="1" applyFill="1" applyBorder="1" applyAlignment="1" applyProtection="1">
      <alignment wrapText="1"/>
    </xf>
    <xf numFmtId="0" fontId="1" fillId="0" borderId="28" xfId="0" applyFont="1" applyFill="1" applyBorder="1" applyProtection="1"/>
    <xf numFmtId="164" fontId="1" fillId="0" borderId="25" xfId="0" applyNumberFormat="1" applyFont="1" applyFill="1" applyBorder="1" applyProtection="1"/>
    <xf numFmtId="164" fontId="1" fillId="0" borderId="26" xfId="0" applyNumberFormat="1" applyFont="1" applyFill="1" applyBorder="1" applyProtection="1"/>
    <xf numFmtId="164" fontId="1" fillId="0" borderId="29" xfId="0" applyNumberFormat="1" applyFont="1" applyFill="1" applyBorder="1" applyProtection="1"/>
    <xf numFmtId="164" fontId="1" fillId="0" borderId="27" xfId="0" applyNumberFormat="1" applyFont="1" applyFill="1" applyBorder="1" applyProtection="1"/>
    <xf numFmtId="164" fontId="1" fillId="0" borderId="56" xfId="0" applyNumberFormat="1" applyFont="1" applyFill="1" applyBorder="1" applyProtection="1"/>
    <xf numFmtId="164" fontId="1" fillId="0" borderId="31" xfId="0" applyNumberFormat="1" applyFont="1" applyFill="1" applyBorder="1" applyProtection="1"/>
    <xf numFmtId="164" fontId="1" fillId="0" borderId="4" xfId="0" applyNumberFormat="1" applyFont="1" applyFill="1" applyBorder="1" applyProtection="1"/>
    <xf numFmtId="164" fontId="1" fillId="0" borderId="33" xfId="0" applyNumberFormat="1" applyFont="1" applyFill="1" applyBorder="1" applyProtection="1"/>
    <xf numFmtId="164" fontId="1" fillId="0" borderId="49" xfId="0" applyNumberFormat="1" applyFont="1" applyFill="1" applyBorder="1" applyProtection="1"/>
    <xf numFmtId="0" fontId="1" fillId="0" borderId="31" xfId="0" applyFont="1" applyFill="1" applyBorder="1" applyProtection="1"/>
    <xf numFmtId="164" fontId="1" fillId="0" borderId="32" xfId="0" applyNumberFormat="1" applyFont="1" applyFill="1" applyBorder="1" applyProtection="1"/>
    <xf numFmtId="164" fontId="1" fillId="0" borderId="7" xfId="0" applyNumberFormat="1" applyFont="1" applyFill="1" applyBorder="1" applyProtection="1"/>
    <xf numFmtId="164" fontId="1" fillId="0" borderId="6" xfId="0" applyNumberFormat="1" applyFont="1" applyFill="1" applyBorder="1" applyProtection="1"/>
    <xf numFmtId="164" fontId="1" fillId="0" borderId="8" xfId="0" applyNumberFormat="1" applyFont="1" applyFill="1" applyBorder="1" applyProtection="1"/>
    <xf numFmtId="164" fontId="1" fillId="0" borderId="9" xfId="0" applyNumberFormat="1" applyFont="1" applyFill="1" applyBorder="1" applyProtection="1"/>
    <xf numFmtId="0" fontId="1" fillId="2" borderId="7" xfId="0" applyFont="1" applyFill="1" applyBorder="1" applyAlignment="1" applyProtection="1">
      <alignment vertical="center" wrapText="1"/>
    </xf>
    <xf numFmtId="164" fontId="1" fillId="2" borderId="7" xfId="0" applyNumberFormat="1" applyFont="1" applyFill="1" applyBorder="1" applyProtection="1"/>
    <xf numFmtId="164" fontId="1" fillId="2" borderId="3" xfId="0" applyNumberFormat="1" applyFont="1" applyFill="1" applyBorder="1" applyProtection="1"/>
    <xf numFmtId="164" fontId="1" fillId="2" borderId="8" xfId="0" applyNumberFormat="1" applyFont="1" applyFill="1" applyBorder="1" applyProtection="1"/>
    <xf numFmtId="164" fontId="1" fillId="2" borderId="9" xfId="0" applyNumberFormat="1" applyFont="1" applyFill="1" applyBorder="1" applyProtection="1"/>
    <xf numFmtId="164" fontId="1" fillId="2" borderId="6" xfId="0" applyNumberFormat="1" applyFont="1" applyFill="1" applyBorder="1" applyProtection="1"/>
    <xf numFmtId="164" fontId="1" fillId="2" borderId="7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0" fontId="1" fillId="3" borderId="34" xfId="0" applyFont="1" applyFill="1" applyBorder="1" applyAlignment="1" applyProtection="1">
      <alignment vertical="center" wrapText="1"/>
    </xf>
    <xf numFmtId="0" fontId="1" fillId="3" borderId="35" xfId="0" applyFont="1" applyFill="1" applyBorder="1" applyProtection="1"/>
    <xf numFmtId="164" fontId="1" fillId="3" borderId="34" xfId="0" applyNumberFormat="1" applyFont="1" applyFill="1" applyBorder="1" applyProtection="1"/>
    <xf numFmtId="164" fontId="1" fillId="3" borderId="36" xfId="0" applyNumberFormat="1" applyFont="1" applyFill="1" applyBorder="1" applyProtection="1"/>
    <xf numFmtId="164" fontId="1" fillId="3" borderId="37" xfId="0" applyNumberFormat="1" applyFont="1" applyFill="1" applyBorder="1" applyProtection="1"/>
    <xf numFmtId="164" fontId="1" fillId="3" borderId="52" xfId="0" applyNumberFormat="1" applyFont="1" applyFill="1" applyBorder="1" applyProtection="1"/>
    <xf numFmtId="164" fontId="1" fillId="3" borderId="35" xfId="0" applyNumberFormat="1" applyFont="1" applyFill="1" applyBorder="1" applyProtection="1"/>
    <xf numFmtId="164" fontId="1" fillId="3" borderId="7" xfId="0" applyNumberFormat="1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8" xfId="0" applyNumberFormat="1" applyFont="1" applyFill="1" applyBorder="1" applyProtection="1"/>
    <xf numFmtId="164" fontId="1" fillId="3" borderId="9" xfId="0" applyNumberFormat="1" applyFont="1" applyFill="1" applyBorder="1" applyProtection="1"/>
    <xf numFmtId="0" fontId="1" fillId="0" borderId="25" xfId="0" applyFont="1" applyFill="1" applyBorder="1" applyProtection="1"/>
    <xf numFmtId="0" fontId="1" fillId="0" borderId="29" xfId="0" applyFont="1" applyFill="1" applyBorder="1" applyProtection="1"/>
    <xf numFmtId="164" fontId="1" fillId="0" borderId="48" xfId="0" applyNumberFormat="1" applyFont="1" applyFill="1" applyBorder="1" applyProtection="1"/>
    <xf numFmtId="164" fontId="1" fillId="0" borderId="28" xfId="0" applyNumberFormat="1" applyFont="1" applyFill="1" applyBorder="1" applyProtection="1"/>
    <xf numFmtId="0" fontId="1" fillId="2" borderId="31" xfId="0" applyFont="1" applyFill="1" applyBorder="1" applyAlignment="1" applyProtection="1">
      <alignment vertical="center" wrapText="1"/>
    </xf>
    <xf numFmtId="164" fontId="1" fillId="2" borderId="31" xfId="0" applyNumberFormat="1" applyFont="1" applyFill="1" applyBorder="1" applyProtection="1"/>
    <xf numFmtId="164" fontId="1" fillId="2" borderId="32" xfId="0" applyNumberFormat="1" applyFont="1" applyFill="1" applyBorder="1" applyProtection="1"/>
    <xf numFmtId="164" fontId="1" fillId="2" borderId="33" xfId="0" applyNumberFormat="1" applyFont="1" applyFill="1" applyBorder="1" applyProtection="1"/>
    <xf numFmtId="164" fontId="1" fillId="2" borderId="49" xfId="0" applyNumberFormat="1" applyFont="1" applyFill="1" applyBorder="1" applyProtection="1"/>
    <xf numFmtId="164" fontId="1" fillId="2" borderId="4" xfId="0" applyNumberFormat="1" applyFont="1" applyFill="1" applyBorder="1" applyProtection="1"/>
    <xf numFmtId="0" fontId="1" fillId="0" borderId="25" xfId="0" applyFont="1" applyFill="1" applyBorder="1" applyAlignment="1" applyProtection="1">
      <alignment wrapText="1"/>
    </xf>
    <xf numFmtId="164" fontId="1" fillId="3" borderId="34" xfId="0" applyNumberFormat="1" applyFont="1" applyFill="1" applyBorder="1" applyProtection="1">
      <protection locked="0"/>
    </xf>
    <xf numFmtId="164" fontId="1" fillId="3" borderId="35" xfId="0" applyNumberFormat="1" applyFont="1" applyFill="1" applyBorder="1" applyProtection="1">
      <protection locked="0"/>
    </xf>
    <xf numFmtId="0" fontId="1" fillId="13" borderId="25" xfId="0" applyFont="1" applyFill="1" applyBorder="1" applyAlignment="1" applyProtection="1">
      <alignment horizontal="left" vertical="top" wrapText="1"/>
    </xf>
    <xf numFmtId="0" fontId="1" fillId="13" borderId="29" xfId="0" applyFont="1" applyFill="1" applyBorder="1" applyProtection="1"/>
    <xf numFmtId="164" fontId="1" fillId="13" borderId="34" xfId="0" applyNumberFormat="1" applyFont="1" applyFill="1" applyBorder="1" applyProtection="1"/>
    <xf numFmtId="164" fontId="1" fillId="13" borderId="52" xfId="0" applyNumberFormat="1" applyFont="1" applyFill="1" applyBorder="1" applyProtection="1"/>
    <xf numFmtId="164" fontId="1" fillId="13" borderId="34" xfId="0" applyNumberFormat="1" applyFont="1" applyFill="1" applyBorder="1" applyProtection="1">
      <protection locked="0"/>
    </xf>
    <xf numFmtId="164" fontId="1" fillId="13" borderId="35" xfId="0" applyNumberFormat="1" applyFont="1" applyFill="1" applyBorder="1" applyProtection="1">
      <protection locked="0"/>
    </xf>
    <xf numFmtId="164" fontId="1" fillId="13" borderId="37" xfId="0" applyNumberFormat="1" applyFont="1" applyFill="1" applyBorder="1" applyProtection="1">
      <protection locked="0"/>
    </xf>
    <xf numFmtId="164" fontId="1" fillId="13" borderId="55" xfId="0" applyNumberFormat="1" applyFont="1" applyFill="1" applyBorder="1" applyProtection="1"/>
    <xf numFmtId="164" fontId="1" fillId="13" borderId="37" xfId="0" applyNumberFormat="1" applyFont="1" applyFill="1" applyBorder="1" applyProtection="1"/>
    <xf numFmtId="0" fontId="2" fillId="0" borderId="25" xfId="0" applyFont="1" applyFill="1" applyBorder="1" applyProtection="1"/>
    <xf numFmtId="0" fontId="2" fillId="0" borderId="29" xfId="0" applyFont="1" applyFill="1" applyBorder="1" applyProtection="1"/>
    <xf numFmtId="164" fontId="2" fillId="0" borderId="25" xfId="0" applyNumberFormat="1" applyFont="1" applyFill="1" applyBorder="1" applyProtection="1"/>
    <xf numFmtId="164" fontId="2" fillId="0" borderId="56" xfId="0" applyNumberFormat="1" applyFont="1" applyFill="1" applyBorder="1" applyProtection="1"/>
    <xf numFmtId="164" fontId="1" fillId="0" borderId="30" xfId="0" applyNumberFormat="1" applyFont="1" applyFill="1" applyBorder="1" applyProtection="1"/>
    <xf numFmtId="0" fontId="1" fillId="3" borderId="31" xfId="0" applyFont="1" applyFill="1" applyBorder="1" applyProtection="1"/>
    <xf numFmtId="0" fontId="1" fillId="3" borderId="4" xfId="0" applyFont="1" applyFill="1" applyBorder="1" applyProtection="1"/>
    <xf numFmtId="164" fontId="1" fillId="3" borderId="31" xfId="0" applyNumberFormat="1" applyFont="1" applyFill="1" applyBorder="1" applyProtection="1"/>
    <xf numFmtId="164" fontId="1" fillId="3" borderId="32" xfId="0" applyNumberFormat="1" applyFont="1" applyFill="1" applyBorder="1" applyProtection="1"/>
    <xf numFmtId="164" fontId="1" fillId="3" borderId="33" xfId="0" applyNumberFormat="1" applyFont="1" applyFill="1" applyBorder="1" applyProtection="1"/>
    <xf numFmtId="164" fontId="1" fillId="3" borderId="49" xfId="0" applyNumberFormat="1" applyFont="1" applyFill="1" applyBorder="1" applyProtection="1"/>
    <xf numFmtId="164" fontId="1" fillId="3" borderId="4" xfId="0" applyNumberFormat="1" applyFont="1" applyFill="1" applyBorder="1" applyProtection="1"/>
    <xf numFmtId="164" fontId="1" fillId="3" borderId="31" xfId="0" applyNumberFormat="1" applyFont="1" applyFill="1" applyBorder="1" applyProtection="1"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33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 wrapText="1"/>
    </xf>
    <xf numFmtId="164" fontId="1" fillId="3" borderId="3" xfId="0" applyNumberFormat="1" applyFont="1" applyFill="1" applyBorder="1" applyProtection="1"/>
    <xf numFmtId="164" fontId="1" fillId="3" borderId="6" xfId="0" applyNumberFormat="1" applyFont="1" applyFill="1" applyBorder="1" applyProtection="1"/>
    <xf numFmtId="164" fontId="1" fillId="3" borderId="8" xfId="0" applyNumberFormat="1" applyFont="1" applyFill="1" applyBorder="1" applyProtection="1">
      <protection locked="0"/>
    </xf>
    <xf numFmtId="164" fontId="1" fillId="3" borderId="37" xfId="0" applyNumberFormat="1" applyFont="1" applyFill="1" applyBorder="1" applyProtection="1">
      <protection locked="0"/>
    </xf>
    <xf numFmtId="0" fontId="1" fillId="3" borderId="38" xfId="0" applyFont="1" applyFill="1" applyBorder="1" applyAlignment="1" applyProtection="1">
      <alignment wrapText="1"/>
    </xf>
    <xf numFmtId="0" fontId="1" fillId="3" borderId="39" xfId="0" applyFont="1" applyFill="1" applyBorder="1" applyProtection="1"/>
    <xf numFmtId="164" fontId="1" fillId="3" borderId="38" xfId="0" applyNumberFormat="1" applyFont="1" applyFill="1" applyBorder="1" applyProtection="1"/>
    <xf numFmtId="164" fontId="1" fillId="3" borderId="40" xfId="0" applyNumberFormat="1" applyFont="1" applyFill="1" applyBorder="1" applyProtection="1"/>
    <xf numFmtId="164" fontId="1" fillId="3" borderId="46" xfId="0" applyNumberFormat="1" applyFont="1" applyFill="1" applyBorder="1" applyProtection="1"/>
    <xf numFmtId="164" fontId="1" fillId="3" borderId="13" xfId="0" applyNumberFormat="1" applyFont="1" applyFill="1" applyBorder="1" applyProtection="1"/>
    <xf numFmtId="164" fontId="1" fillId="3" borderId="12" xfId="0" applyNumberFormat="1" applyFont="1" applyFill="1" applyBorder="1" applyProtection="1"/>
    <xf numFmtId="0" fontId="1" fillId="3" borderId="31" xfId="0" applyFont="1" applyFill="1" applyBorder="1" applyAlignment="1" applyProtection="1">
      <alignment vertical="center" wrapText="1"/>
    </xf>
    <xf numFmtId="0" fontId="1" fillId="3" borderId="34" xfId="0" applyFont="1" applyFill="1" applyBorder="1" applyProtection="1"/>
    <xf numFmtId="0" fontId="2" fillId="0" borderId="38" xfId="0" applyFont="1" applyFill="1" applyBorder="1" applyProtection="1"/>
    <xf numFmtId="0" fontId="2" fillId="0" borderId="39" xfId="0" applyFont="1" applyFill="1" applyBorder="1" applyProtection="1"/>
    <xf numFmtId="164" fontId="2" fillId="0" borderId="38" xfId="0" applyNumberFormat="1" applyFont="1" applyFill="1" applyBorder="1" applyProtection="1"/>
    <xf numFmtId="164" fontId="2" fillId="0" borderId="13" xfId="0" applyNumberFormat="1" applyFont="1" applyFill="1" applyBorder="1" applyProtection="1"/>
    <xf numFmtId="164" fontId="2" fillId="0" borderId="40" xfId="0" applyNumberFormat="1" applyFont="1" applyFill="1" applyBorder="1" applyProtection="1"/>
    <xf numFmtId="164" fontId="2" fillId="0" borderId="46" xfId="0" applyNumberFormat="1" applyFont="1" applyFill="1" applyBorder="1" applyProtection="1"/>
    <xf numFmtId="0" fontId="2" fillId="3" borderId="21" xfId="0" applyFont="1" applyFill="1" applyBorder="1" applyProtection="1"/>
    <xf numFmtId="0" fontId="1" fillId="3" borderId="23" xfId="0" applyFont="1" applyFill="1" applyBorder="1" applyProtection="1"/>
    <xf numFmtId="0" fontId="2" fillId="0" borderId="7" xfId="0" applyFont="1" applyFill="1" applyBorder="1" applyProtection="1"/>
    <xf numFmtId="0" fontId="1" fillId="0" borderId="6" xfId="0" applyFont="1" applyFill="1" applyBorder="1" applyProtection="1"/>
    <xf numFmtId="164" fontId="1" fillId="0" borderId="3" xfId="0" applyNumberFormat="1" applyFont="1" applyFill="1" applyBorder="1" applyProtection="1"/>
    <xf numFmtId="9" fontId="1" fillId="3" borderId="7" xfId="0" applyNumberFormat="1" applyFont="1" applyFill="1" applyBorder="1" applyAlignment="1" applyProtection="1">
      <alignment horizontal="left"/>
    </xf>
    <xf numFmtId="9" fontId="1" fillId="3" borderId="17" xfId="0" applyNumberFormat="1" applyFont="1" applyFill="1" applyBorder="1" applyAlignment="1" applyProtection="1">
      <alignment horizontal="left"/>
    </xf>
    <xf numFmtId="0" fontId="1" fillId="3" borderId="14" xfId="0" applyFont="1" applyFill="1" applyBorder="1" applyProtection="1"/>
    <xf numFmtId="9" fontId="1" fillId="3" borderId="21" xfId="0" applyNumberFormat="1" applyFont="1" applyFill="1" applyBorder="1" applyAlignment="1" applyProtection="1">
      <alignment horizontal="left"/>
    </xf>
    <xf numFmtId="0" fontId="1" fillId="3" borderId="25" xfId="0" applyFont="1" applyFill="1" applyBorder="1" applyProtection="1"/>
    <xf numFmtId="0" fontId="1" fillId="3" borderId="29" xfId="0" applyFont="1" applyFill="1" applyBorder="1" applyProtection="1"/>
    <xf numFmtId="164" fontId="1" fillId="3" borderId="25" xfId="0" applyNumberFormat="1" applyFont="1" applyFill="1" applyBorder="1" applyProtection="1"/>
    <xf numFmtId="164" fontId="1" fillId="3" borderId="48" xfId="0" applyNumberFormat="1" applyFont="1" applyFill="1" applyBorder="1" applyProtection="1"/>
    <xf numFmtId="164" fontId="1" fillId="3" borderId="56" xfId="0" applyNumberFormat="1" applyFont="1" applyFill="1" applyBorder="1" applyProtection="1"/>
    <xf numFmtId="164" fontId="1" fillId="3" borderId="28" xfId="0" applyNumberFormat="1" applyFont="1" applyFill="1" applyBorder="1" applyProtection="1"/>
    <xf numFmtId="0" fontId="1" fillId="3" borderId="25" xfId="0" applyFont="1" applyFill="1" applyBorder="1" applyAlignment="1" applyProtection="1">
      <alignment vertical="center" wrapText="1"/>
    </xf>
    <xf numFmtId="0" fontId="1" fillId="3" borderId="26" xfId="0" applyFont="1" applyFill="1" applyBorder="1" applyProtection="1"/>
    <xf numFmtId="0" fontId="1" fillId="3" borderId="38" xfId="0" applyFont="1" applyFill="1" applyBorder="1" applyProtection="1"/>
    <xf numFmtId="0" fontId="1" fillId="0" borderId="38" xfId="0" applyFont="1" applyFill="1" applyBorder="1" applyAlignment="1" applyProtection="1">
      <alignment wrapText="1"/>
    </xf>
    <xf numFmtId="0" fontId="1" fillId="0" borderId="39" xfId="0" applyFont="1" applyFill="1" applyBorder="1" applyProtection="1"/>
    <xf numFmtId="164" fontId="1" fillId="0" borderId="38" xfId="0" applyNumberFormat="1" applyFont="1" applyFill="1" applyBorder="1" applyProtection="1"/>
    <xf numFmtId="164" fontId="1" fillId="0" borderId="40" xfId="0" applyNumberFormat="1" applyFont="1" applyFill="1" applyBorder="1" applyProtection="1"/>
    <xf numFmtId="164" fontId="1" fillId="0" borderId="46" xfId="0" applyNumberFormat="1" applyFont="1" applyFill="1" applyBorder="1" applyProtection="1"/>
    <xf numFmtId="164" fontId="1" fillId="0" borderId="13" xfId="0" applyNumberFormat="1" applyFont="1" applyFill="1" applyBorder="1" applyProtection="1"/>
    <xf numFmtId="164" fontId="2" fillId="0" borderId="12" xfId="0" applyNumberFormat="1" applyFont="1" applyFill="1" applyBorder="1" applyProtection="1"/>
    <xf numFmtId="0" fontId="1" fillId="3" borderId="25" xfId="0" applyFont="1" applyFill="1" applyBorder="1" applyAlignment="1" applyProtection="1">
      <alignment wrapText="1"/>
    </xf>
    <xf numFmtId="164" fontId="1" fillId="3" borderId="26" xfId="0" applyNumberFormat="1" applyFont="1" applyFill="1" applyBorder="1" applyProtection="1"/>
    <xf numFmtId="164" fontId="1" fillId="3" borderId="27" xfId="0" applyNumberFormat="1" applyFont="1" applyFill="1" applyBorder="1" applyProtection="1"/>
    <xf numFmtId="164" fontId="1" fillId="3" borderId="29" xfId="0" applyNumberFormat="1" applyFont="1" applyFill="1" applyBorder="1" applyProtection="1"/>
    <xf numFmtId="164" fontId="1" fillId="3" borderId="25" xfId="0" applyNumberFormat="1" applyFont="1" applyFill="1" applyBorder="1" applyProtection="1">
      <protection locked="0"/>
    </xf>
    <xf numFmtId="164" fontId="1" fillId="3" borderId="29" xfId="0" applyNumberFormat="1" applyFont="1" applyFill="1" applyBorder="1" applyProtection="1">
      <protection locked="0"/>
    </xf>
    <xf numFmtId="164" fontId="1" fillId="3" borderId="27" xfId="0" applyNumberFormat="1" applyFont="1" applyFill="1" applyBorder="1" applyProtection="1">
      <protection locked="0"/>
    </xf>
    <xf numFmtId="0" fontId="2" fillId="3" borderId="38" xfId="0" applyFont="1" applyFill="1" applyBorder="1" applyAlignment="1" applyProtection="1">
      <alignment vertical="center" wrapText="1"/>
    </xf>
    <xf numFmtId="164" fontId="2" fillId="3" borderId="40" xfId="0" applyNumberFormat="1" applyFont="1" applyFill="1" applyBorder="1" applyProtection="1"/>
    <xf numFmtId="164" fontId="2" fillId="3" borderId="13" xfId="0" applyNumberFormat="1" applyFont="1" applyFill="1" applyBorder="1" applyProtection="1"/>
    <xf numFmtId="164" fontId="2" fillId="3" borderId="12" xfId="0" applyNumberFormat="1" applyFont="1" applyFill="1" applyBorder="1" applyProtection="1"/>
    <xf numFmtId="0" fontId="1" fillId="13" borderId="7" xfId="0" applyFont="1" applyFill="1" applyBorder="1" applyAlignment="1" applyProtection="1">
      <alignment vertical="center" wrapText="1"/>
    </xf>
    <xf numFmtId="0" fontId="1" fillId="13" borderId="6" xfId="0" applyFont="1" applyFill="1" applyBorder="1" applyProtection="1"/>
    <xf numFmtId="164" fontId="1" fillId="13" borderId="7" xfId="0" applyNumberFormat="1" applyFont="1" applyFill="1" applyBorder="1" applyProtection="1"/>
    <xf numFmtId="164" fontId="1" fillId="13" borderId="3" xfId="0" applyNumberFormat="1" applyFont="1" applyFill="1" applyBorder="1" applyProtection="1"/>
    <xf numFmtId="164" fontId="1" fillId="13" borderId="8" xfId="0" applyNumberFormat="1" applyFont="1" applyFill="1" applyBorder="1" applyProtection="1"/>
    <xf numFmtId="164" fontId="1" fillId="13" borderId="9" xfId="0" applyNumberFormat="1" applyFont="1" applyFill="1" applyBorder="1" applyProtection="1"/>
    <xf numFmtId="164" fontId="1" fillId="13" borderId="6" xfId="0" applyNumberFormat="1" applyFont="1" applyFill="1" applyBorder="1" applyProtection="1"/>
    <xf numFmtId="164" fontId="1" fillId="13" borderId="7" xfId="0" applyNumberFormat="1" applyFont="1" applyFill="1" applyBorder="1" applyProtection="1">
      <protection locked="0"/>
    </xf>
    <xf numFmtId="164" fontId="1" fillId="13" borderId="6" xfId="0" applyNumberFormat="1" applyFont="1" applyFill="1" applyBorder="1" applyProtection="1">
      <protection locked="0"/>
    </xf>
    <xf numFmtId="164" fontId="1" fillId="13" borderId="8" xfId="0" applyNumberFormat="1" applyFont="1" applyFill="1" applyBorder="1" applyProtection="1">
      <protection locked="0"/>
    </xf>
    <xf numFmtId="0" fontId="1" fillId="3" borderId="7" xfId="1" applyFont="1" applyFill="1" applyBorder="1" applyAlignment="1" applyProtection="1">
      <alignment vertical="center" wrapText="1"/>
    </xf>
    <xf numFmtId="0" fontId="1" fillId="3" borderId="17" xfId="0" applyFont="1" applyFill="1" applyBorder="1" applyAlignment="1" applyProtection="1">
      <alignment vertical="center" wrapText="1"/>
    </xf>
    <xf numFmtId="0" fontId="1" fillId="3" borderId="8" xfId="0" applyFont="1" applyFill="1" applyBorder="1" applyProtection="1"/>
    <xf numFmtId="0" fontId="2" fillId="3" borderId="38" xfId="0" applyFont="1" applyFill="1" applyBorder="1" applyProtection="1"/>
    <xf numFmtId="0" fontId="1" fillId="3" borderId="60" xfId="0" applyFont="1" applyFill="1" applyBorder="1" applyAlignment="1" applyProtection="1">
      <alignment vertical="center" wrapText="1"/>
    </xf>
    <xf numFmtId="0" fontId="1" fillId="3" borderId="7" xfId="0" applyFont="1" applyFill="1" applyBorder="1" applyProtection="1"/>
    <xf numFmtId="0" fontId="1" fillId="13" borderId="7" xfId="0" applyFont="1" applyFill="1" applyBorder="1" applyProtection="1"/>
    <xf numFmtId="164" fontId="1" fillId="3" borderId="17" xfId="0" applyNumberFormat="1" applyFont="1" applyFill="1" applyBorder="1" applyProtection="1"/>
    <xf numFmtId="164" fontId="1" fillId="3" borderId="18" xfId="0" applyNumberFormat="1" applyFont="1" applyFill="1" applyBorder="1" applyProtection="1"/>
    <xf numFmtId="164" fontId="1" fillId="3" borderId="57" xfId="0" applyNumberFormat="1" applyFont="1" applyFill="1" applyBorder="1" applyProtection="1"/>
    <xf numFmtId="164" fontId="1" fillId="3" borderId="45" xfId="0" applyNumberFormat="1" applyFont="1" applyFill="1" applyBorder="1" applyProtection="1"/>
    <xf numFmtId="164" fontId="1" fillId="3" borderId="14" xfId="0" applyNumberFormat="1" applyFont="1" applyFill="1" applyBorder="1" applyProtection="1"/>
    <xf numFmtId="164" fontId="1" fillId="3" borderId="17" xfId="0" applyNumberFormat="1" applyFont="1" applyFill="1" applyBorder="1" applyProtection="1">
      <protection locked="0"/>
    </xf>
    <xf numFmtId="164" fontId="1" fillId="3" borderId="14" xfId="0" applyNumberFormat="1" applyFont="1" applyFill="1" applyBorder="1" applyProtection="1">
      <protection locked="0"/>
    </xf>
    <xf numFmtId="164" fontId="1" fillId="3" borderId="57" xfId="0" applyNumberFormat="1" applyFont="1" applyFill="1" applyBorder="1" applyProtection="1">
      <protection locked="0"/>
    </xf>
    <xf numFmtId="164" fontId="1" fillId="3" borderId="26" xfId="0" applyNumberFormat="1" applyFont="1" applyFill="1" applyBorder="1" applyProtection="1">
      <protection locked="0"/>
    </xf>
    <xf numFmtId="0" fontId="2" fillId="0" borderId="38" xfId="0" applyFont="1" applyFill="1" applyBorder="1" applyAlignment="1" applyProtection="1">
      <alignment wrapText="1"/>
    </xf>
    <xf numFmtId="0" fontId="1" fillId="4" borderId="31" xfId="0" applyFont="1" applyFill="1" applyBorder="1" applyProtection="1"/>
    <xf numFmtId="0" fontId="1" fillId="4" borderId="4" xfId="0" applyFont="1" applyFill="1" applyBorder="1" applyProtection="1"/>
    <xf numFmtId="164" fontId="1" fillId="4" borderId="31" xfId="0" applyNumberFormat="1" applyFont="1" applyFill="1" applyBorder="1" applyProtection="1"/>
    <xf numFmtId="164" fontId="1" fillId="4" borderId="32" xfId="0" applyNumberFormat="1" applyFont="1" applyFill="1" applyBorder="1" applyProtection="1"/>
    <xf numFmtId="164" fontId="1" fillId="4" borderId="33" xfId="0" applyNumberFormat="1" applyFont="1" applyFill="1" applyBorder="1" applyProtection="1"/>
    <xf numFmtId="164" fontId="1" fillId="4" borderId="49" xfId="0" applyNumberFormat="1" applyFont="1" applyFill="1" applyBorder="1" applyProtection="1"/>
    <xf numFmtId="164" fontId="1" fillId="4" borderId="4" xfId="0" applyNumberFormat="1" applyFont="1" applyFill="1" applyBorder="1" applyProtection="1"/>
    <xf numFmtId="164" fontId="1" fillId="4" borderId="31" xfId="0" applyNumberFormat="1" applyFont="1" applyFill="1" applyBorder="1" applyProtection="1">
      <protection locked="0"/>
    </xf>
    <xf numFmtId="164" fontId="1" fillId="4" borderId="4" xfId="0" applyNumberFormat="1" applyFont="1" applyFill="1" applyBorder="1" applyProtection="1">
      <protection locked="0"/>
    </xf>
    <xf numFmtId="164" fontId="1" fillId="4" borderId="33" xfId="0" applyNumberFormat="1" applyFont="1" applyFill="1" applyBorder="1" applyProtection="1">
      <protection locked="0"/>
    </xf>
    <xf numFmtId="0" fontId="1" fillId="4" borderId="7" xfId="0" applyFont="1" applyFill="1" applyBorder="1" applyProtection="1"/>
    <xf numFmtId="164" fontId="1" fillId="4" borderId="7" xfId="0" applyNumberFormat="1" applyFont="1" applyFill="1" applyBorder="1" applyProtection="1"/>
    <xf numFmtId="164" fontId="1" fillId="4" borderId="3" xfId="0" applyNumberFormat="1" applyFont="1" applyFill="1" applyBorder="1" applyProtection="1"/>
    <xf numFmtId="164" fontId="1" fillId="4" borderId="8" xfId="0" applyNumberFormat="1" applyFont="1" applyFill="1" applyBorder="1" applyProtection="1"/>
    <xf numFmtId="164" fontId="1" fillId="4" borderId="9" xfId="0" applyNumberFormat="1" applyFont="1" applyFill="1" applyBorder="1" applyProtection="1"/>
    <xf numFmtId="164" fontId="1" fillId="4" borderId="6" xfId="0" applyNumberFormat="1" applyFont="1" applyFill="1" applyBorder="1" applyProtection="1"/>
    <xf numFmtId="164" fontId="1" fillId="4" borderId="7" xfId="0" applyNumberFormat="1" applyFont="1" applyFill="1" applyBorder="1" applyProtection="1">
      <protection locked="0"/>
    </xf>
    <xf numFmtId="164" fontId="1" fillId="4" borderId="6" xfId="0" applyNumberFormat="1" applyFont="1" applyFill="1" applyBorder="1" applyProtection="1">
      <protection locked="0"/>
    </xf>
    <xf numFmtId="164" fontId="1" fillId="4" borderId="8" xfId="0" applyNumberFormat="1" applyFont="1" applyFill="1" applyBorder="1" applyProtection="1">
      <protection locked="0"/>
    </xf>
    <xf numFmtId="0" fontId="1" fillId="4" borderId="34" xfId="0" applyFont="1" applyFill="1" applyBorder="1" applyProtection="1"/>
    <xf numFmtId="0" fontId="1" fillId="4" borderId="35" xfId="0" applyFont="1" applyFill="1" applyBorder="1" applyProtection="1"/>
    <xf numFmtId="164" fontId="1" fillId="4" borderId="34" xfId="0" applyNumberFormat="1" applyFont="1" applyFill="1" applyBorder="1" applyProtection="1"/>
    <xf numFmtId="164" fontId="1" fillId="4" borderId="36" xfId="0" applyNumberFormat="1" applyFont="1" applyFill="1" applyBorder="1" applyProtection="1"/>
    <xf numFmtId="164" fontId="1" fillId="4" borderId="37" xfId="0" applyNumberFormat="1" applyFont="1" applyFill="1" applyBorder="1" applyProtection="1"/>
    <xf numFmtId="164" fontId="1" fillId="4" borderId="52" xfId="0" applyNumberFormat="1" applyFont="1" applyFill="1" applyBorder="1" applyProtection="1"/>
    <xf numFmtId="164" fontId="1" fillId="4" borderId="35" xfId="0" applyNumberFormat="1" applyFont="1" applyFill="1" applyBorder="1" applyProtection="1"/>
    <xf numFmtId="164" fontId="1" fillId="4" borderId="34" xfId="0" applyNumberFormat="1" applyFont="1" applyFill="1" applyBorder="1" applyProtection="1">
      <protection locked="0"/>
    </xf>
    <xf numFmtId="164" fontId="1" fillId="4" borderId="35" xfId="0" applyNumberFormat="1" applyFont="1" applyFill="1" applyBorder="1" applyProtection="1">
      <protection locked="0"/>
    </xf>
    <xf numFmtId="164" fontId="1" fillId="4" borderId="37" xfId="0" applyNumberFormat="1" applyFont="1" applyFill="1" applyBorder="1" applyProtection="1">
      <protection locked="0"/>
    </xf>
    <xf numFmtId="0" fontId="1" fillId="5" borderId="38" xfId="0" applyFont="1" applyFill="1" applyBorder="1" applyProtection="1"/>
    <xf numFmtId="0" fontId="1" fillId="8" borderId="39" xfId="0" applyFont="1" applyFill="1" applyBorder="1" applyProtection="1"/>
    <xf numFmtId="164" fontId="1" fillId="12" borderId="38" xfId="0" applyNumberFormat="1" applyFont="1" applyFill="1" applyBorder="1" applyProtection="1"/>
    <xf numFmtId="164" fontId="1" fillId="12" borderId="46" xfId="0" applyNumberFormat="1" applyFont="1" applyFill="1" applyBorder="1" applyProtection="1"/>
    <xf numFmtId="164" fontId="1" fillId="12" borderId="40" xfId="0" applyNumberFormat="1" applyFont="1" applyFill="1" applyBorder="1" applyProtection="1"/>
    <xf numFmtId="164" fontId="1" fillId="12" borderId="13" xfId="0" applyNumberFormat="1" applyFont="1" applyFill="1" applyBorder="1" applyProtection="1"/>
    <xf numFmtId="164" fontId="1" fillId="12" borderId="12" xfId="0" applyNumberFormat="1" applyFont="1" applyFill="1" applyBorder="1" applyProtection="1"/>
    <xf numFmtId="0" fontId="1" fillId="5" borderId="25" xfId="0" applyFont="1" applyFill="1" applyBorder="1" applyAlignment="1" applyProtection="1">
      <alignment vertical="center" wrapText="1"/>
    </xf>
    <xf numFmtId="0" fontId="1" fillId="8" borderId="29" xfId="0" applyFont="1" applyFill="1" applyBorder="1" applyProtection="1"/>
    <xf numFmtId="164" fontId="1" fillId="12" borderId="25" xfId="0" applyNumberFormat="1" applyFont="1" applyFill="1" applyBorder="1" applyProtection="1"/>
    <xf numFmtId="164" fontId="1" fillId="12" borderId="56" xfId="0" applyNumberFormat="1" applyFont="1" applyFill="1" applyBorder="1" applyProtection="1"/>
    <xf numFmtId="164" fontId="1" fillId="12" borderId="48" xfId="0" applyNumberFormat="1" applyFont="1" applyFill="1" applyBorder="1" applyProtection="1">
      <protection locked="0"/>
    </xf>
    <xf numFmtId="164" fontId="1" fillId="12" borderId="28" xfId="0" applyNumberFormat="1" applyFont="1" applyFill="1" applyBorder="1" applyProtection="1">
      <protection locked="0"/>
    </xf>
    <xf numFmtId="164" fontId="1" fillId="12" borderId="30" xfId="0" applyNumberFormat="1" applyFont="1" applyFill="1" applyBorder="1" applyProtection="1">
      <protection locked="0"/>
    </xf>
    <xf numFmtId="164" fontId="1" fillId="12" borderId="30" xfId="0" applyNumberFormat="1" applyFont="1" applyFill="1" applyBorder="1" applyProtection="1"/>
    <xf numFmtId="164" fontId="1" fillId="0" borderId="48" xfId="0" applyNumberFormat="1" applyFont="1" applyFill="1" applyBorder="1" applyProtection="1">
      <protection locked="0"/>
    </xf>
    <xf numFmtId="164" fontId="1" fillId="0" borderId="28" xfId="0" applyNumberFormat="1" applyFont="1" applyFill="1" applyBorder="1" applyProtection="1">
      <protection locked="0"/>
    </xf>
    <xf numFmtId="164" fontId="1" fillId="0" borderId="30" xfId="0" applyNumberFormat="1" applyFont="1" applyFill="1" applyBorder="1" applyProtection="1">
      <protection locked="0"/>
    </xf>
    <xf numFmtId="164" fontId="1" fillId="0" borderId="11" xfId="0" applyNumberFormat="1" applyFont="1" applyFill="1" applyBorder="1" applyProtection="1"/>
    <xf numFmtId="164" fontId="1" fillId="3" borderId="30" xfId="0" applyNumberFormat="1" applyFont="1" applyFill="1" applyBorder="1" applyProtection="1"/>
    <xf numFmtId="0" fontId="1" fillId="3" borderId="21" xfId="0" applyFont="1" applyFill="1" applyBorder="1" applyAlignment="1" applyProtection="1">
      <alignment vertical="center" wrapText="1"/>
    </xf>
    <xf numFmtId="164" fontId="1" fillId="3" borderId="60" xfId="0" applyNumberFormat="1" applyFont="1" applyFill="1" applyBorder="1" applyProtection="1"/>
    <xf numFmtId="164" fontId="1" fillId="3" borderId="61" xfId="0" applyNumberFormat="1" applyFont="1" applyFill="1" applyBorder="1" applyProtection="1"/>
    <xf numFmtId="164" fontId="1" fillId="3" borderId="62" xfId="0" applyNumberFormat="1" applyFont="1" applyFill="1" applyBorder="1" applyProtection="1"/>
    <xf numFmtId="164" fontId="1" fillId="3" borderId="63" xfId="0" applyNumberFormat="1" applyFont="1" applyFill="1" applyBorder="1" applyProtection="1"/>
    <xf numFmtId="0" fontId="2" fillId="0" borderId="24" xfId="0" applyFont="1" applyFill="1" applyBorder="1" applyProtection="1"/>
    <xf numFmtId="0" fontId="2" fillId="0" borderId="41" xfId="0" applyFont="1" applyFill="1" applyBorder="1" applyProtection="1"/>
    <xf numFmtId="9" fontId="1" fillId="10" borderId="0" xfId="0" applyNumberFormat="1" applyFont="1" applyFill="1" applyBorder="1" applyAlignment="1" applyProtection="1">
      <alignment horizontal="left" vertical="center" wrapText="1"/>
    </xf>
    <xf numFmtId="164" fontId="1" fillId="10" borderId="26" xfId="0" applyNumberFormat="1" applyFont="1" applyFill="1" applyBorder="1" applyProtection="1"/>
    <xf numFmtId="164" fontId="1" fillId="10" borderId="34" xfId="0" applyNumberFormat="1" applyFont="1" applyFill="1" applyBorder="1" applyProtection="1">
      <protection locked="0"/>
    </xf>
    <xf numFmtId="164" fontId="1" fillId="10" borderId="35" xfId="0" applyNumberFormat="1" applyFont="1" applyFill="1" applyBorder="1" applyProtection="1">
      <protection locked="0"/>
    </xf>
    <xf numFmtId="164" fontId="1" fillId="10" borderId="37" xfId="0" applyNumberFormat="1" applyFont="1" applyFill="1" applyBorder="1" applyProtection="1">
      <protection locked="0"/>
    </xf>
    <xf numFmtId="166" fontId="2" fillId="10" borderId="56" xfId="0" applyNumberFormat="1" applyFont="1" applyFill="1" applyBorder="1" applyProtection="1"/>
    <xf numFmtId="166" fontId="2" fillId="10" borderId="27" xfId="0" applyNumberFormat="1" applyFont="1" applyFill="1" applyBorder="1" applyProtection="1"/>
    <xf numFmtId="4" fontId="1" fillId="0" borderId="0" xfId="0" applyNumberFormat="1" applyFont="1" applyFill="1" applyBorder="1" applyProtection="1"/>
    <xf numFmtId="0" fontId="1" fillId="9" borderId="25" xfId="0" applyFont="1" applyFill="1" applyBorder="1" applyProtection="1"/>
    <xf numFmtId="164" fontId="1" fillId="9" borderId="26" xfId="0" applyNumberFormat="1" applyFont="1" applyFill="1" applyBorder="1" applyProtection="1"/>
    <xf numFmtId="164" fontId="1" fillId="9" borderId="34" xfId="0" applyNumberFormat="1" applyFont="1" applyFill="1" applyBorder="1" applyProtection="1">
      <protection locked="0"/>
    </xf>
    <xf numFmtId="166" fontId="2" fillId="9" borderId="56" xfId="0" applyNumberFormat="1" applyFont="1" applyFill="1" applyBorder="1" applyProtection="1"/>
    <xf numFmtId="166" fontId="2" fillId="9" borderId="27" xfId="0" applyNumberFormat="1" applyFont="1" applyFill="1" applyBorder="1" applyProtection="1"/>
    <xf numFmtId="0" fontId="1" fillId="4" borderId="25" xfId="0" applyFont="1" applyFill="1" applyBorder="1" applyProtection="1"/>
    <xf numFmtId="164" fontId="1" fillId="4" borderId="26" xfId="0" applyNumberFormat="1" applyFont="1" applyFill="1" applyBorder="1" applyProtection="1"/>
    <xf numFmtId="166" fontId="2" fillId="4" borderId="56" xfId="0" applyNumberFormat="1" applyFont="1" applyFill="1" applyBorder="1" applyProtection="1"/>
    <xf numFmtId="166" fontId="2" fillId="4" borderId="27" xfId="0" applyNumberFormat="1" applyFont="1" applyFill="1" applyBorder="1" applyProtection="1"/>
    <xf numFmtId="0" fontId="2" fillId="5" borderId="3" xfId="0" applyFont="1" applyFill="1" applyBorder="1" applyAlignment="1" applyProtection="1">
      <alignment vertical="center" wrapText="1"/>
    </xf>
    <xf numFmtId="0" fontId="1" fillId="5" borderId="3" xfId="0" applyFont="1" applyFill="1" applyBorder="1" applyProtection="1"/>
    <xf numFmtId="4" fontId="1" fillId="5" borderId="7" xfId="0" applyNumberFormat="1" applyFont="1" applyFill="1" applyBorder="1" applyProtection="1"/>
    <xf numFmtId="4" fontId="2" fillId="5" borderId="25" xfId="0" applyNumberFormat="1" applyFont="1" applyFill="1" applyBorder="1" applyProtection="1"/>
    <xf numFmtId="4" fontId="2" fillId="5" borderId="27" xfId="0" applyNumberFormat="1" applyFont="1" applyFill="1" applyBorder="1" applyProtection="1"/>
    <xf numFmtId="4" fontId="2" fillId="5" borderId="29" xfId="0" applyNumberFormat="1" applyFont="1" applyFill="1" applyBorder="1" applyProtection="1"/>
    <xf numFmtId="4" fontId="2" fillId="5" borderId="48" xfId="0" applyNumberFormat="1" applyFont="1" applyFill="1" applyBorder="1" applyProtection="1"/>
    <xf numFmtId="0" fontId="1" fillId="5" borderId="3" xfId="0" applyFont="1" applyFill="1" applyBorder="1" applyAlignment="1" applyProtection="1">
      <alignment vertical="center" wrapText="1"/>
    </xf>
    <xf numFmtId="164" fontId="1" fillId="5" borderId="7" xfId="0" applyNumberFormat="1" applyFont="1" applyFill="1" applyBorder="1" applyProtection="1"/>
    <xf numFmtId="164" fontId="1" fillId="5" borderId="3" xfId="0" applyNumberFormat="1" applyFont="1" applyFill="1" applyBorder="1" applyProtection="1"/>
    <xf numFmtId="164" fontId="1" fillId="5" borderId="8" xfId="0" applyNumberFormat="1" applyFont="1" applyFill="1" applyBorder="1" applyProtection="1"/>
    <xf numFmtId="164" fontId="1" fillId="5" borderId="9" xfId="0" applyNumberFormat="1" applyFont="1" applyFill="1" applyBorder="1" applyProtection="1"/>
    <xf numFmtId="164" fontId="1" fillId="5" borderId="6" xfId="0" applyNumberFormat="1" applyFont="1" applyFill="1" applyBorder="1" applyProtection="1"/>
    <xf numFmtId="4" fontId="1" fillId="5" borderId="21" xfId="0" applyNumberFormat="1" applyFont="1" applyFill="1" applyBorder="1" applyProtection="1">
      <protection locked="0"/>
    </xf>
    <xf numFmtId="4" fontId="1" fillId="5" borderId="23" xfId="0" applyNumberFormat="1" applyFont="1" applyFill="1" applyBorder="1" applyProtection="1">
      <protection locked="0"/>
    </xf>
    <xf numFmtId="4" fontId="1" fillId="5" borderId="64" xfId="0" applyNumberFormat="1" applyFont="1" applyFill="1" applyBorder="1" applyProtection="1">
      <protection locked="0"/>
    </xf>
    <xf numFmtId="4" fontId="1" fillId="5" borderId="47" xfId="0" applyNumberFormat="1" applyFont="1" applyFill="1" applyBorder="1" applyProtection="1"/>
    <xf numFmtId="4" fontId="1" fillId="5" borderId="64" xfId="0" applyNumberFormat="1" applyFont="1" applyFill="1" applyBorder="1" applyProtection="1"/>
    <xf numFmtId="0" fontId="1" fillId="13" borderId="3" xfId="0" applyFont="1" applyFill="1" applyBorder="1" applyAlignment="1" applyProtection="1">
      <alignment vertical="center" wrapText="1"/>
    </xf>
    <xf numFmtId="0" fontId="1" fillId="13" borderId="3" xfId="0" applyFont="1" applyFill="1" applyBorder="1" applyProtection="1"/>
    <xf numFmtId="4" fontId="1" fillId="13" borderId="7" xfId="0" applyNumberFormat="1" applyFont="1" applyFill="1" applyBorder="1" applyProtection="1">
      <protection locked="0"/>
    </xf>
    <xf numFmtId="4" fontId="1" fillId="13" borderId="6" xfId="0" applyNumberFormat="1" applyFont="1" applyFill="1" applyBorder="1" applyProtection="1">
      <protection locked="0"/>
    </xf>
    <xf numFmtId="4" fontId="1" fillId="13" borderId="8" xfId="0" applyNumberFormat="1" applyFont="1" applyFill="1" applyBorder="1" applyProtection="1">
      <protection locked="0"/>
    </xf>
    <xf numFmtId="4" fontId="1" fillId="13" borderId="9" xfId="0" applyNumberFormat="1" applyFont="1" applyFill="1" applyBorder="1" applyProtection="1"/>
    <xf numFmtId="4" fontId="1" fillId="13" borderId="8" xfId="0" applyNumberFormat="1" applyFont="1" applyFill="1" applyBorder="1" applyProtection="1"/>
    <xf numFmtId="4" fontId="1" fillId="5" borderId="7" xfId="0" applyNumberFormat="1" applyFont="1" applyFill="1" applyBorder="1" applyProtection="1">
      <protection locked="0"/>
    </xf>
    <xf numFmtId="4" fontId="1" fillId="5" borderId="6" xfId="0" applyNumberFormat="1" applyFont="1" applyFill="1" applyBorder="1" applyProtection="1">
      <protection locked="0"/>
    </xf>
    <xf numFmtId="4" fontId="1" fillId="5" borderId="8" xfId="0" applyNumberFormat="1" applyFont="1" applyFill="1" applyBorder="1" applyProtection="1">
      <protection locked="0"/>
    </xf>
    <xf numFmtId="4" fontId="1" fillId="5" borderId="9" xfId="0" applyNumberFormat="1" applyFont="1" applyFill="1" applyBorder="1" applyProtection="1"/>
    <xf numFmtId="4" fontId="1" fillId="5" borderId="8" xfId="0" applyNumberFormat="1" applyFont="1" applyFill="1" applyBorder="1" applyProtection="1"/>
    <xf numFmtId="0" fontId="1" fillId="6" borderId="25" xfId="0" applyFont="1" applyFill="1" applyBorder="1" applyProtection="1"/>
    <xf numFmtId="0" fontId="1" fillId="6" borderId="29" xfId="0" applyFont="1" applyFill="1" applyBorder="1" applyProtection="1"/>
    <xf numFmtId="0" fontId="1" fillId="6" borderId="25" xfId="0" applyFont="1" applyFill="1" applyBorder="1" applyProtection="1">
      <protection locked="0"/>
    </xf>
    <xf numFmtId="0" fontId="1" fillId="6" borderId="26" xfId="0" applyFont="1" applyFill="1" applyBorder="1" applyProtection="1">
      <protection locked="0"/>
    </xf>
    <xf numFmtId="0" fontId="1" fillId="6" borderId="56" xfId="0" applyFont="1" applyFill="1" applyBorder="1" applyProtection="1">
      <protection locked="0"/>
    </xf>
    <xf numFmtId="0" fontId="1" fillId="6" borderId="27" xfId="0" applyFont="1" applyFill="1" applyBorder="1" applyProtection="1">
      <protection locked="0"/>
    </xf>
    <xf numFmtId="0" fontId="1" fillId="6" borderId="29" xfId="0" applyFont="1" applyFill="1" applyBorder="1" applyProtection="1">
      <protection locked="0"/>
    </xf>
    <xf numFmtId="166" fontId="2" fillId="6" borderId="48" xfId="0" applyNumberFormat="1" applyFont="1" applyFill="1" applyBorder="1" applyProtection="1"/>
    <xf numFmtId="166" fontId="2" fillId="6" borderId="28" xfId="0" applyNumberFormat="1" applyFont="1" applyFill="1" applyBorder="1" applyProtection="1"/>
    <xf numFmtId="166" fontId="2" fillId="6" borderId="30" xfId="0" applyNumberFormat="1" applyFont="1" applyFill="1" applyBorder="1" applyProtection="1"/>
    <xf numFmtId="4" fontId="2" fillId="0" borderId="28" xfId="0" applyNumberFormat="1" applyFont="1" applyFill="1" applyBorder="1" applyProtection="1"/>
    <xf numFmtId="0" fontId="1" fillId="4" borderId="7" xfId="0" applyFont="1" applyFill="1" applyBorder="1" applyAlignment="1" applyProtection="1">
      <alignment vertical="center" wrapText="1"/>
    </xf>
    <xf numFmtId="0" fontId="1" fillId="7" borderId="34" xfId="0" applyFont="1" applyFill="1" applyBorder="1" applyAlignment="1" applyProtection="1">
      <alignment vertical="center" wrapText="1"/>
    </xf>
    <xf numFmtId="164" fontId="1" fillId="7" borderId="34" xfId="0" applyNumberFormat="1" applyFont="1" applyFill="1" applyBorder="1" applyProtection="1"/>
    <xf numFmtId="0" fontId="1" fillId="0" borderId="58" xfId="0" applyFont="1" applyFill="1" applyBorder="1" applyProtection="1"/>
    <xf numFmtId="0" fontId="2" fillId="0" borderId="58" xfId="0" applyFont="1" applyFill="1" applyBorder="1" applyProtection="1"/>
    <xf numFmtId="0" fontId="2" fillId="0" borderId="30" xfId="0" applyFont="1" applyFill="1" applyBorder="1" applyProtection="1"/>
    <xf numFmtId="4" fontId="1" fillId="2" borderId="31" xfId="0" applyNumberFormat="1" applyFont="1" applyFill="1" applyBorder="1" applyProtection="1"/>
    <xf numFmtId="4" fontId="1" fillId="2" borderId="32" xfId="0" applyNumberFormat="1" applyFont="1" applyFill="1" applyBorder="1" applyProtection="1"/>
    <xf numFmtId="4" fontId="1" fillId="2" borderId="33" xfId="0" applyNumberFormat="1" applyFont="1" applyFill="1" applyBorder="1" applyProtection="1"/>
    <xf numFmtId="4" fontId="1" fillId="2" borderId="49" xfId="0" applyNumberFormat="1" applyFont="1" applyFill="1" applyBorder="1" applyProtection="1"/>
    <xf numFmtId="4" fontId="1" fillId="2" borderId="4" xfId="0" applyNumberFormat="1" applyFont="1" applyFill="1" applyBorder="1" applyProtection="1"/>
    <xf numFmtId="4" fontId="1" fillId="3" borderId="7" xfId="0" applyNumberFormat="1" applyFont="1" applyFill="1" applyBorder="1" applyProtection="1"/>
    <xf numFmtId="4" fontId="1" fillId="3" borderId="3" xfId="0" applyNumberFormat="1" applyFont="1" applyFill="1" applyBorder="1" applyProtection="1"/>
    <xf numFmtId="4" fontId="1" fillId="3" borderId="8" xfId="0" applyNumberFormat="1" applyFont="1" applyFill="1" applyBorder="1" applyProtection="1"/>
    <xf numFmtId="4" fontId="1" fillId="3" borderId="9" xfId="0" applyNumberFormat="1" applyFont="1" applyFill="1" applyBorder="1" applyProtection="1"/>
    <xf numFmtId="4" fontId="1" fillId="3" borderId="6" xfId="0" applyNumberFormat="1" applyFont="1" applyFill="1" applyBorder="1" applyProtection="1"/>
    <xf numFmtId="0" fontId="2" fillId="2" borderId="7" xfId="0" applyFont="1" applyFill="1" applyBorder="1" applyAlignment="1" applyProtection="1">
      <alignment vertical="center" wrapText="1"/>
    </xf>
    <xf numFmtId="4" fontId="1" fillId="2" borderId="7" xfId="0" applyNumberFormat="1" applyFont="1" applyFill="1" applyBorder="1" applyProtection="1"/>
    <xf numFmtId="4" fontId="1" fillId="2" borderId="3" xfId="0" applyNumberFormat="1" applyFont="1" applyFill="1" applyBorder="1" applyProtection="1"/>
    <xf numFmtId="4" fontId="1" fillId="2" borderId="8" xfId="0" applyNumberFormat="1" applyFont="1" applyFill="1" applyBorder="1" applyProtection="1"/>
    <xf numFmtId="4" fontId="1" fillId="2" borderId="9" xfId="0" applyNumberFormat="1" applyFont="1" applyFill="1" applyBorder="1" applyProtection="1"/>
    <xf numFmtId="4" fontId="1" fillId="2" borderId="6" xfId="0" applyNumberFormat="1" applyFont="1" applyFill="1" applyBorder="1" applyProtection="1"/>
    <xf numFmtId="0" fontId="1" fillId="4" borderId="34" xfId="0" applyFont="1" applyFill="1" applyBorder="1" applyAlignment="1" applyProtection="1">
      <alignment vertical="center" wrapText="1"/>
    </xf>
    <xf numFmtId="4" fontId="1" fillId="4" borderId="34" xfId="0" applyNumberFormat="1" applyFont="1" applyFill="1" applyBorder="1" applyProtection="1"/>
    <xf numFmtId="4" fontId="1" fillId="4" borderId="36" xfId="0" applyNumberFormat="1" applyFont="1" applyFill="1" applyBorder="1" applyProtection="1"/>
    <xf numFmtId="4" fontId="1" fillId="4" borderId="37" xfId="0" applyNumberFormat="1" applyFont="1" applyFill="1" applyBorder="1" applyProtection="1"/>
    <xf numFmtId="4" fontId="1" fillId="4" borderId="52" xfId="0" applyNumberFormat="1" applyFont="1" applyFill="1" applyBorder="1" applyProtection="1"/>
    <xf numFmtId="4" fontId="1" fillId="4" borderId="35" xfId="0" applyNumberFormat="1" applyFont="1" applyFill="1" applyBorder="1" applyProtection="1"/>
    <xf numFmtId="0" fontId="1" fillId="5" borderId="3" xfId="0" applyFont="1" applyFill="1" applyBorder="1" applyAlignment="1" applyProtection="1">
      <alignment wrapText="1"/>
    </xf>
    <xf numFmtId="4" fontId="1" fillId="5" borderId="3" xfId="0" applyNumberFormat="1" applyFont="1" applyFill="1" applyBorder="1" applyProtection="1"/>
    <xf numFmtId="4" fontId="1" fillId="5" borderId="6" xfId="0" applyNumberFormat="1" applyFont="1" applyFill="1" applyBorder="1" applyProtection="1"/>
    <xf numFmtId="164" fontId="1" fillId="0" borderId="0" xfId="0" applyNumberFormat="1" applyFont="1" applyFill="1" applyProtection="1"/>
    <xf numFmtId="0" fontId="1" fillId="13" borderId="3" xfId="0" applyFont="1" applyFill="1" applyBorder="1" applyAlignment="1" applyProtection="1">
      <alignment wrapText="1"/>
    </xf>
    <xf numFmtId="0" fontId="2" fillId="5" borderId="3" xfId="0" applyFont="1" applyFill="1" applyBorder="1" applyAlignment="1" applyProtection="1">
      <alignment wrapText="1"/>
    </xf>
    <xf numFmtId="0" fontId="1" fillId="9" borderId="0" xfId="0" applyFont="1" applyFill="1" applyProtection="1"/>
    <xf numFmtId="4" fontId="1" fillId="9" borderId="57" xfId="0" applyNumberFormat="1" applyFont="1" applyFill="1" applyBorder="1" applyProtection="1"/>
    <xf numFmtId="9" fontId="1" fillId="10" borderId="0" xfId="0" applyNumberFormat="1" applyFont="1" applyFill="1" applyAlignment="1" applyProtection="1">
      <alignment horizontal="left"/>
    </xf>
    <xf numFmtId="0" fontId="1" fillId="10" borderId="0" xfId="0" applyFont="1" applyFill="1" applyProtection="1"/>
    <xf numFmtId="4" fontId="1" fillId="10" borderId="57" xfId="0" applyNumberFormat="1" applyFont="1" applyFill="1" applyBorder="1" applyProtection="1"/>
    <xf numFmtId="0" fontId="2" fillId="11" borderId="7" xfId="0" applyFont="1" applyFill="1" applyBorder="1" applyAlignment="1" applyProtection="1">
      <alignment vertical="center" wrapText="1"/>
    </xf>
    <xf numFmtId="4" fontId="1" fillId="11" borderId="26" xfId="0" applyNumberFormat="1" applyFont="1" applyFill="1" applyBorder="1" applyProtection="1"/>
    <xf numFmtId="4" fontId="1" fillId="11" borderId="29" xfId="0" applyNumberFormat="1" applyFont="1" applyFill="1" applyBorder="1" applyProtection="1"/>
    <xf numFmtId="4" fontId="1" fillId="11" borderId="25" xfId="0" applyNumberFormat="1" applyFont="1" applyFill="1" applyBorder="1" applyProtection="1"/>
    <xf numFmtId="4" fontId="1" fillId="11" borderId="27" xfId="0" applyNumberFormat="1" applyFont="1" applyFill="1" applyBorder="1" applyProtection="1"/>
    <xf numFmtId="4" fontId="1" fillId="11" borderId="56" xfId="0" applyNumberFormat="1" applyFont="1" applyFill="1" applyBorder="1" applyProtection="1"/>
    <xf numFmtId="0" fontId="1" fillId="0" borderId="3" xfId="0" applyFont="1" applyFill="1" applyBorder="1" applyProtection="1"/>
    <xf numFmtId="4" fontId="1" fillId="0" borderId="7" xfId="0" applyNumberFormat="1" applyFont="1" applyFill="1" applyBorder="1" applyProtection="1"/>
    <xf numFmtId="4" fontId="1" fillId="0" borderId="3" xfId="0" applyNumberFormat="1" applyFont="1" applyFill="1" applyBorder="1" applyProtection="1"/>
    <xf numFmtId="4" fontId="1" fillId="0" borderId="8" xfId="0" applyNumberFormat="1" applyFont="1" applyFill="1" applyBorder="1" applyProtection="1"/>
    <xf numFmtId="4" fontId="1" fillId="0" borderId="9" xfId="0" applyNumberFormat="1" applyFont="1" applyFill="1" applyBorder="1" applyProtection="1"/>
    <xf numFmtId="4" fontId="1" fillId="0" borderId="6" xfId="0" applyNumberFormat="1" applyFont="1" applyFill="1" applyBorder="1" applyProtection="1"/>
    <xf numFmtId="4" fontId="1" fillId="0" borderId="25" xfId="0" applyNumberFormat="1" applyFont="1" applyFill="1" applyBorder="1" applyProtection="1"/>
    <xf numFmtId="4" fontId="1" fillId="0" borderId="26" xfId="0" applyNumberFormat="1" applyFont="1" applyFill="1" applyBorder="1" applyProtection="1"/>
    <xf numFmtId="4" fontId="1" fillId="0" borderId="29" xfId="0" applyNumberFormat="1" applyFont="1" applyFill="1" applyBorder="1" applyProtection="1"/>
    <xf numFmtId="4" fontId="1" fillId="0" borderId="27" xfId="0" applyNumberFormat="1" applyFont="1" applyFill="1" applyBorder="1" applyProtection="1"/>
    <xf numFmtId="4" fontId="1" fillId="0" borderId="56" xfId="0" applyNumberFormat="1" applyFont="1" applyFill="1" applyBorder="1" applyProtection="1"/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1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50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50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1" fillId="0" borderId="31" xfId="0" applyFont="1" applyFill="1" applyBorder="1" applyAlignment="1" applyProtection="1">
      <alignment horizontal="center" vertical="center" wrapText="1"/>
    </xf>
    <xf numFmtId="0" fontId="1" fillId="0" borderId="32" xfId="0" applyFont="1" applyFill="1" applyBorder="1" applyAlignment="1" applyProtection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</xf>
    <xf numFmtId="0" fontId="1" fillId="0" borderId="49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91;&#1085;&#1080;&#1094;&#1080;&#1087;&#1072;&#1083;&#1100;&#1085;&#1099;&#1077;%20&#1079;&#1072;&#1076;&#1072;&#1085;&#1080;&#1103;%20&#1085;&#1072;%202009-2018&#1075;&#1075;/&#1052;&#1091;&#1085;&#1080;&#1094;&#1080;&#1087;&#1072;&#1083;&#1100;&#1085;&#1099;&#1077;%20&#1079;&#1072;&#1076;&#1072;&#1085;&#1080;&#1103;%20&#1085;&#1072;%202021%20&#1075;&#1086;&#1076;/&#1053;&#1047;%20&#1085;&#1072;%202021%20&#1075;&#1086;&#1076;/&#1050;&#1088;%20&#1053;&#1047;%20&#1041;&#1059;%20&#1057;&#1054;&#1064;%20&#1089;%2001.01.2021%2023%20&#1091;&#109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приказ НЗ 1"/>
      <sheetName val="мин"/>
      <sheetName val="Памятка"/>
      <sheetName val="Свод аналитика"/>
      <sheetName val="фо.1"/>
      <sheetName val=" приказ НЗ 2"/>
      <sheetName val="Лицей № 128"/>
      <sheetName val="Школа № 148"/>
      <sheetName val="фо.2"/>
      <sheetName val="фо.3"/>
      <sheetName val="фо.4"/>
      <sheetName val="фо.5"/>
      <sheetName val="фо.6"/>
      <sheetName val="фо.7"/>
      <sheetName val="фо.8"/>
      <sheetName val="фо.9"/>
      <sheetName val="фо.10"/>
      <sheetName val="фо.11"/>
      <sheetName val="фо.12"/>
      <sheetName val="фо.13"/>
      <sheetName val="фо.14"/>
      <sheetName val="фо.15"/>
      <sheetName val="фо.16"/>
      <sheetName val="фо.17"/>
      <sheetName val="фо.18"/>
      <sheetName val="фо.19"/>
      <sheetName val="фо.20"/>
      <sheetName val="фо.21"/>
      <sheetName val="фо.22"/>
      <sheetName val="фо.23"/>
      <sheetName val="Свод НЗ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H75">
            <v>0.83792900000000003</v>
          </cell>
        </row>
        <row r="76">
          <cell r="H76">
            <v>0.83219100000000001</v>
          </cell>
        </row>
        <row r="77">
          <cell r="J77">
            <v>51856697.060000002</v>
          </cell>
          <cell r="K77">
            <v>14885398.120000005</v>
          </cell>
          <cell r="L77">
            <v>0</v>
          </cell>
          <cell r="M77">
            <v>0</v>
          </cell>
          <cell r="N77">
            <v>36971298.939999998</v>
          </cell>
          <cell r="O77">
            <v>0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 t="str">
            <v>МБОУ СОШ № 183</v>
          </cell>
        </row>
        <row r="10">
          <cell r="C10" t="str">
            <v>801012О.99.0.БА81АЭ92001</v>
          </cell>
          <cell r="D10" t="str">
            <v>801012О.99.0.БА81АЮ07001</v>
          </cell>
          <cell r="E10" t="str">
            <v>801012О.99.0.БА81АЭ96001</v>
          </cell>
          <cell r="F10" t="str">
            <v>801012О.99.0.БА81АЮ11001</v>
          </cell>
          <cell r="G10" t="str">
            <v>801012О.99.0.БА81АЮ00001</v>
          </cell>
          <cell r="H10" t="str">
            <v>801012О.99.0.БА81АЮ15001</v>
          </cell>
          <cell r="I10" t="str">
            <v>801012О.99.0.БА81АП40001</v>
          </cell>
          <cell r="J10" t="str">
            <v>801012О.99.0.БА81АП55001</v>
          </cell>
          <cell r="K10" t="str">
            <v>801012О.99.0.БА81АП44001</v>
          </cell>
          <cell r="L10" t="str">
            <v>801012О.99.0.БА81АП59001</v>
          </cell>
          <cell r="M10" t="str">
            <v>801012О.99.0.БА81АП48001</v>
          </cell>
          <cell r="N10" t="str">
            <v>801012О.99.0.БА81АП63001</v>
          </cell>
          <cell r="O10" t="str">
            <v>801012О.99.0.БА81АВ88000</v>
          </cell>
          <cell r="P10" t="str">
            <v>801012О.99.0.БА81АГ03000</v>
          </cell>
          <cell r="Q10" t="str">
            <v>801012О.99.0.БА81АВ92000</v>
          </cell>
          <cell r="R10" t="str">
            <v>801012О.99.0.БА81АГ07000</v>
          </cell>
          <cell r="S10" t="str">
            <v>801012О.99.0.БА81АВ96000</v>
          </cell>
          <cell r="T10" t="str">
            <v>801012О.99.0.БА81АГ11000</v>
          </cell>
          <cell r="U10" t="str">
            <v>802111О.99.0.БА96АЮ58001</v>
          </cell>
          <cell r="V10" t="str">
            <v>802111О.99.0.БА96АЮ73001</v>
          </cell>
          <cell r="W10" t="str">
            <v>802111О.99.0.БА96АЮ62001</v>
          </cell>
          <cell r="X10" t="str">
            <v>802111О.99.0.БА96АЮ77001</v>
          </cell>
          <cell r="Y10" t="str">
            <v>802111О.99.0.БА96АЮ66001</v>
          </cell>
          <cell r="Z10" t="str">
            <v>802111О.99.0.БА96АЮ81001</v>
          </cell>
          <cell r="AA10" t="str">
            <v>802111О.99.0.БА96АП76001</v>
          </cell>
          <cell r="AB10" t="str">
            <v>802111О.99.0.БА96АП91001</v>
          </cell>
          <cell r="AC10" t="str">
            <v>802111О.99.0.БА96АП80001</v>
          </cell>
          <cell r="AD10" t="str">
            <v>802111О.99.0.БА96АП95001</v>
          </cell>
          <cell r="AE10" t="str">
            <v>802111О.99.0.БА96АП84001</v>
          </cell>
          <cell r="AF10" t="str">
            <v>802111О.99.0.БА96АП99001</v>
          </cell>
          <cell r="AG10" t="str">
            <v>802111О.99.0.БА96АГ00000</v>
          </cell>
          <cell r="AH10" t="str">
            <v>802111О.99.0.БА96АГ15000</v>
          </cell>
          <cell r="AI10" t="str">
            <v>802111О.99.0.БА96АГ04000</v>
          </cell>
          <cell r="AJ10" t="str">
            <v>802111О.99.0.БА96АГ19000</v>
          </cell>
          <cell r="AK10" t="str">
            <v>802111О.99.0.БА96АГ08000</v>
          </cell>
          <cell r="AL10" t="str">
            <v>802111О.99.0.БА96АГ23000</v>
          </cell>
          <cell r="AM10" t="str">
            <v>802112О.99.0.ББ11АЮ58001</v>
          </cell>
          <cell r="AN10" t="str">
            <v>802112О.99.0.ББ11АЮ73001</v>
          </cell>
          <cell r="AO10" t="str">
            <v>802112О.99.0.ББ11АЮ62001</v>
          </cell>
          <cell r="AP10" t="str">
            <v>802112О.99.0.ББ11АЮ77001</v>
          </cell>
          <cell r="AQ10" t="str">
            <v>802112О.99.0.ББ11АЮ66001</v>
          </cell>
          <cell r="AR10" t="str">
            <v>802112О.99.0.ББ11АЮ81001</v>
          </cell>
          <cell r="AS10" t="str">
            <v>802112О.99.0.ББ11АП76001</v>
          </cell>
          <cell r="AT10" t="str">
            <v>802112О.99.0.ББ11АП91001</v>
          </cell>
          <cell r="AU10" t="str">
            <v>802112О.99.0.ББ11АП80001</v>
          </cell>
          <cell r="AV10" t="str">
            <v>802112О.99.0.ББ11АП95001</v>
          </cell>
          <cell r="AW10" t="str">
            <v>802112О.99.0.ББ11АП84001</v>
          </cell>
          <cell r="AX10" t="str">
            <v>802112О.99.0.ББ11АП99001</v>
          </cell>
          <cell r="AY10" t="str">
            <v>802112О.99.0.ББ11АГ00000</v>
          </cell>
          <cell r="AZ10" t="str">
            <v>802112О.99.0.ББ11АГ15000</v>
          </cell>
          <cell r="BA10" t="str">
            <v>802112О.99.0.ББ11АГ04000</v>
          </cell>
          <cell r="BB10" t="str">
            <v>802112О.99.0.ББ11АГ19000</v>
          </cell>
          <cell r="BC10" t="str">
            <v>802112О.99.0.ББ11АГ08000</v>
          </cell>
          <cell r="BD10" t="str">
            <v>802112О.99.0.ББ11АГ23000</v>
          </cell>
          <cell r="BE10" t="str">
            <v>801011О.99.0.БВ24ДМ60000</v>
          </cell>
          <cell r="BF10" t="str">
            <v>801011О.99.0.БВ24ДН80000</v>
          </cell>
          <cell r="BG10" t="str">
            <v>801011О.99.0.БВ24ДМ62000</v>
          </cell>
          <cell r="BH10" t="str">
            <v>801011О.99.0.БВ24ДН82000</v>
          </cell>
          <cell r="BI10" t="str">
            <v>801011О.99.0.БВ24ДМ64000</v>
          </cell>
          <cell r="BJ10" t="str">
            <v>801011О.99.0.БВ24ДН84000</v>
          </cell>
        </row>
        <row r="120">
          <cell r="CA120">
            <v>14802.599</v>
          </cell>
        </row>
        <row r="121">
          <cell r="CA121">
            <v>0</v>
          </cell>
        </row>
        <row r="122">
          <cell r="CA122">
            <v>0</v>
          </cell>
        </row>
        <row r="123">
          <cell r="CA123">
            <v>82.8</v>
          </cell>
        </row>
        <row r="124">
          <cell r="CA124">
            <v>0</v>
          </cell>
        </row>
        <row r="125">
          <cell r="CA125">
            <v>0</v>
          </cell>
        </row>
        <row r="126">
          <cell r="BY126">
            <v>36971.300000000003</v>
          </cell>
          <cell r="BZ126">
            <v>0</v>
          </cell>
        </row>
        <row r="131">
          <cell r="C131">
            <v>515</v>
          </cell>
          <cell r="O131">
            <v>12</v>
          </cell>
          <cell r="U131">
            <v>208</v>
          </cell>
          <cell r="AA131">
            <v>215</v>
          </cell>
          <cell r="AG131">
            <v>6</v>
          </cell>
          <cell r="AM131">
            <v>26</v>
          </cell>
          <cell r="AS131">
            <v>54</v>
          </cell>
        </row>
        <row r="132">
          <cell r="CA132">
            <v>51856.699000000008</v>
          </cell>
        </row>
        <row r="164">
          <cell r="BY164">
            <v>2687800</v>
          </cell>
          <cell r="BZ164">
            <v>0</v>
          </cell>
        </row>
        <row r="169">
          <cell r="C169">
            <v>21144365.300000001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492684.24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9965221.7599999998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20267185.699999999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287458.32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1292613.6599999999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5229544.1399999997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</row>
        <row r="177">
          <cell r="BY177">
            <v>36971298.939999998</v>
          </cell>
          <cell r="BZ177">
            <v>0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7"/>
  <sheetViews>
    <sheetView tabSelected="1" topLeftCell="A3" zoomScale="60" zoomScaleNormal="60" workbookViewId="0">
      <selection sqref="A1:XFD1048576"/>
    </sheetView>
  </sheetViews>
  <sheetFormatPr defaultRowHeight="13.2" x14ac:dyDescent="0.25"/>
  <cols>
    <col min="1" max="1" width="7" style="10" customWidth="1"/>
    <col min="2" max="2" width="41.109375" style="10" customWidth="1"/>
    <col min="3" max="3" width="46.5546875" style="10" customWidth="1"/>
    <col min="4" max="4" width="16.6640625" style="10" customWidth="1"/>
    <col min="5" max="5" width="20.109375" style="10" customWidth="1"/>
    <col min="6" max="6" width="20.88671875" style="10" customWidth="1"/>
    <col min="7" max="7" width="26" style="10" customWidth="1"/>
    <col min="8" max="8" width="18" style="10" customWidth="1"/>
    <col min="9" max="9" width="22.109375" style="10" customWidth="1"/>
    <col min="10" max="10" width="25.88671875" style="10" customWidth="1"/>
    <col min="11" max="11" width="24.44140625" style="10" customWidth="1"/>
    <col min="12" max="13" width="22" style="10" hidden="1" customWidth="1"/>
    <col min="14" max="15" width="23.6640625" style="10" customWidth="1"/>
    <col min="16" max="16" width="13.109375" style="10" customWidth="1"/>
    <col min="17" max="19" width="11.6640625" style="10" customWidth="1"/>
    <col min="20" max="20" width="10.88671875" style="10" customWidth="1"/>
    <col min="21" max="21" width="11.33203125" style="10" bestFit="1" customWidth="1"/>
    <col min="22" max="256" width="9.109375" style="10"/>
    <col min="257" max="257" width="7" style="10" customWidth="1"/>
    <col min="258" max="258" width="41.109375" style="10" customWidth="1"/>
    <col min="259" max="259" width="46.5546875" style="10" customWidth="1"/>
    <col min="260" max="260" width="16.6640625" style="10" customWidth="1"/>
    <col min="261" max="261" width="20.109375" style="10" customWidth="1"/>
    <col min="262" max="262" width="20.88671875" style="10" customWidth="1"/>
    <col min="263" max="263" width="26" style="10" customWidth="1"/>
    <col min="264" max="264" width="18" style="10" customWidth="1"/>
    <col min="265" max="265" width="22.109375" style="10" customWidth="1"/>
    <col min="266" max="266" width="25.88671875" style="10" customWidth="1"/>
    <col min="267" max="267" width="24.44140625" style="10" customWidth="1"/>
    <col min="268" max="269" width="0" style="10" hidden="1" customWidth="1"/>
    <col min="270" max="271" width="23.6640625" style="10" customWidth="1"/>
    <col min="272" max="272" width="13.109375" style="10" customWidth="1"/>
    <col min="273" max="275" width="11.6640625" style="10" customWidth="1"/>
    <col min="276" max="276" width="10.88671875" style="10" customWidth="1"/>
    <col min="277" max="277" width="11.33203125" style="10" bestFit="1" customWidth="1"/>
    <col min="278" max="512" width="9.109375" style="10"/>
    <col min="513" max="513" width="7" style="10" customWidth="1"/>
    <col min="514" max="514" width="41.109375" style="10" customWidth="1"/>
    <col min="515" max="515" width="46.5546875" style="10" customWidth="1"/>
    <col min="516" max="516" width="16.6640625" style="10" customWidth="1"/>
    <col min="517" max="517" width="20.109375" style="10" customWidth="1"/>
    <col min="518" max="518" width="20.88671875" style="10" customWidth="1"/>
    <col min="519" max="519" width="26" style="10" customWidth="1"/>
    <col min="520" max="520" width="18" style="10" customWidth="1"/>
    <col min="521" max="521" width="22.109375" style="10" customWidth="1"/>
    <col min="522" max="522" width="25.88671875" style="10" customWidth="1"/>
    <col min="523" max="523" width="24.44140625" style="10" customWidth="1"/>
    <col min="524" max="525" width="0" style="10" hidden="1" customWidth="1"/>
    <col min="526" max="527" width="23.6640625" style="10" customWidth="1"/>
    <col min="528" max="528" width="13.109375" style="10" customWidth="1"/>
    <col min="529" max="531" width="11.6640625" style="10" customWidth="1"/>
    <col min="532" max="532" width="10.88671875" style="10" customWidth="1"/>
    <col min="533" max="533" width="11.33203125" style="10" bestFit="1" customWidth="1"/>
    <col min="534" max="768" width="9.109375" style="10"/>
    <col min="769" max="769" width="7" style="10" customWidth="1"/>
    <col min="770" max="770" width="41.109375" style="10" customWidth="1"/>
    <col min="771" max="771" width="46.5546875" style="10" customWidth="1"/>
    <col min="772" max="772" width="16.6640625" style="10" customWidth="1"/>
    <col min="773" max="773" width="20.109375" style="10" customWidth="1"/>
    <col min="774" max="774" width="20.88671875" style="10" customWidth="1"/>
    <col min="775" max="775" width="26" style="10" customWidth="1"/>
    <col min="776" max="776" width="18" style="10" customWidth="1"/>
    <col min="777" max="777" width="22.109375" style="10" customWidth="1"/>
    <col min="778" max="778" width="25.88671875" style="10" customWidth="1"/>
    <col min="779" max="779" width="24.44140625" style="10" customWidth="1"/>
    <col min="780" max="781" width="0" style="10" hidden="1" customWidth="1"/>
    <col min="782" max="783" width="23.6640625" style="10" customWidth="1"/>
    <col min="784" max="784" width="13.109375" style="10" customWidth="1"/>
    <col min="785" max="787" width="11.6640625" style="10" customWidth="1"/>
    <col min="788" max="788" width="10.88671875" style="10" customWidth="1"/>
    <col min="789" max="789" width="11.33203125" style="10" bestFit="1" customWidth="1"/>
    <col min="790" max="1024" width="9.109375" style="10"/>
    <col min="1025" max="1025" width="7" style="10" customWidth="1"/>
    <col min="1026" max="1026" width="41.109375" style="10" customWidth="1"/>
    <col min="1027" max="1027" width="46.5546875" style="10" customWidth="1"/>
    <col min="1028" max="1028" width="16.6640625" style="10" customWidth="1"/>
    <col min="1029" max="1029" width="20.109375" style="10" customWidth="1"/>
    <col min="1030" max="1030" width="20.88671875" style="10" customWidth="1"/>
    <col min="1031" max="1031" width="26" style="10" customWidth="1"/>
    <col min="1032" max="1032" width="18" style="10" customWidth="1"/>
    <col min="1033" max="1033" width="22.109375" style="10" customWidth="1"/>
    <col min="1034" max="1034" width="25.88671875" style="10" customWidth="1"/>
    <col min="1035" max="1035" width="24.44140625" style="10" customWidth="1"/>
    <col min="1036" max="1037" width="0" style="10" hidden="1" customWidth="1"/>
    <col min="1038" max="1039" width="23.6640625" style="10" customWidth="1"/>
    <col min="1040" max="1040" width="13.109375" style="10" customWidth="1"/>
    <col min="1041" max="1043" width="11.6640625" style="10" customWidth="1"/>
    <col min="1044" max="1044" width="10.88671875" style="10" customWidth="1"/>
    <col min="1045" max="1045" width="11.33203125" style="10" bestFit="1" customWidth="1"/>
    <col min="1046" max="1280" width="9.109375" style="10"/>
    <col min="1281" max="1281" width="7" style="10" customWidth="1"/>
    <col min="1282" max="1282" width="41.109375" style="10" customWidth="1"/>
    <col min="1283" max="1283" width="46.5546875" style="10" customWidth="1"/>
    <col min="1284" max="1284" width="16.6640625" style="10" customWidth="1"/>
    <col min="1285" max="1285" width="20.109375" style="10" customWidth="1"/>
    <col min="1286" max="1286" width="20.88671875" style="10" customWidth="1"/>
    <col min="1287" max="1287" width="26" style="10" customWidth="1"/>
    <col min="1288" max="1288" width="18" style="10" customWidth="1"/>
    <col min="1289" max="1289" width="22.109375" style="10" customWidth="1"/>
    <col min="1290" max="1290" width="25.88671875" style="10" customWidth="1"/>
    <col min="1291" max="1291" width="24.44140625" style="10" customWidth="1"/>
    <col min="1292" max="1293" width="0" style="10" hidden="1" customWidth="1"/>
    <col min="1294" max="1295" width="23.6640625" style="10" customWidth="1"/>
    <col min="1296" max="1296" width="13.109375" style="10" customWidth="1"/>
    <col min="1297" max="1299" width="11.6640625" style="10" customWidth="1"/>
    <col min="1300" max="1300" width="10.88671875" style="10" customWidth="1"/>
    <col min="1301" max="1301" width="11.33203125" style="10" bestFit="1" customWidth="1"/>
    <col min="1302" max="1536" width="9.109375" style="10"/>
    <col min="1537" max="1537" width="7" style="10" customWidth="1"/>
    <col min="1538" max="1538" width="41.109375" style="10" customWidth="1"/>
    <col min="1539" max="1539" width="46.5546875" style="10" customWidth="1"/>
    <col min="1540" max="1540" width="16.6640625" style="10" customWidth="1"/>
    <col min="1541" max="1541" width="20.109375" style="10" customWidth="1"/>
    <col min="1542" max="1542" width="20.88671875" style="10" customWidth="1"/>
    <col min="1543" max="1543" width="26" style="10" customWidth="1"/>
    <col min="1544" max="1544" width="18" style="10" customWidth="1"/>
    <col min="1545" max="1545" width="22.109375" style="10" customWidth="1"/>
    <col min="1546" max="1546" width="25.88671875" style="10" customWidth="1"/>
    <col min="1547" max="1547" width="24.44140625" style="10" customWidth="1"/>
    <col min="1548" max="1549" width="0" style="10" hidden="1" customWidth="1"/>
    <col min="1550" max="1551" width="23.6640625" style="10" customWidth="1"/>
    <col min="1552" max="1552" width="13.109375" style="10" customWidth="1"/>
    <col min="1553" max="1555" width="11.6640625" style="10" customWidth="1"/>
    <col min="1556" max="1556" width="10.88671875" style="10" customWidth="1"/>
    <col min="1557" max="1557" width="11.33203125" style="10" bestFit="1" customWidth="1"/>
    <col min="1558" max="1792" width="9.109375" style="10"/>
    <col min="1793" max="1793" width="7" style="10" customWidth="1"/>
    <col min="1794" max="1794" width="41.109375" style="10" customWidth="1"/>
    <col min="1795" max="1795" width="46.5546875" style="10" customWidth="1"/>
    <col min="1796" max="1796" width="16.6640625" style="10" customWidth="1"/>
    <col min="1797" max="1797" width="20.109375" style="10" customWidth="1"/>
    <col min="1798" max="1798" width="20.88671875" style="10" customWidth="1"/>
    <col min="1799" max="1799" width="26" style="10" customWidth="1"/>
    <col min="1800" max="1800" width="18" style="10" customWidth="1"/>
    <col min="1801" max="1801" width="22.109375" style="10" customWidth="1"/>
    <col min="1802" max="1802" width="25.88671875" style="10" customWidth="1"/>
    <col min="1803" max="1803" width="24.44140625" style="10" customWidth="1"/>
    <col min="1804" max="1805" width="0" style="10" hidden="1" customWidth="1"/>
    <col min="1806" max="1807" width="23.6640625" style="10" customWidth="1"/>
    <col min="1808" max="1808" width="13.109375" style="10" customWidth="1"/>
    <col min="1809" max="1811" width="11.6640625" style="10" customWidth="1"/>
    <col min="1812" max="1812" width="10.88671875" style="10" customWidth="1"/>
    <col min="1813" max="1813" width="11.33203125" style="10" bestFit="1" customWidth="1"/>
    <col min="1814" max="2048" width="9.109375" style="10"/>
    <col min="2049" max="2049" width="7" style="10" customWidth="1"/>
    <col min="2050" max="2050" width="41.109375" style="10" customWidth="1"/>
    <col min="2051" max="2051" width="46.5546875" style="10" customWidth="1"/>
    <col min="2052" max="2052" width="16.6640625" style="10" customWidth="1"/>
    <col min="2053" max="2053" width="20.109375" style="10" customWidth="1"/>
    <col min="2054" max="2054" width="20.88671875" style="10" customWidth="1"/>
    <col min="2055" max="2055" width="26" style="10" customWidth="1"/>
    <col min="2056" max="2056" width="18" style="10" customWidth="1"/>
    <col min="2057" max="2057" width="22.109375" style="10" customWidth="1"/>
    <col min="2058" max="2058" width="25.88671875" style="10" customWidth="1"/>
    <col min="2059" max="2059" width="24.44140625" style="10" customWidth="1"/>
    <col min="2060" max="2061" width="0" style="10" hidden="1" customWidth="1"/>
    <col min="2062" max="2063" width="23.6640625" style="10" customWidth="1"/>
    <col min="2064" max="2064" width="13.109375" style="10" customWidth="1"/>
    <col min="2065" max="2067" width="11.6640625" style="10" customWidth="1"/>
    <col min="2068" max="2068" width="10.88671875" style="10" customWidth="1"/>
    <col min="2069" max="2069" width="11.33203125" style="10" bestFit="1" customWidth="1"/>
    <col min="2070" max="2304" width="9.109375" style="10"/>
    <col min="2305" max="2305" width="7" style="10" customWidth="1"/>
    <col min="2306" max="2306" width="41.109375" style="10" customWidth="1"/>
    <col min="2307" max="2307" width="46.5546875" style="10" customWidth="1"/>
    <col min="2308" max="2308" width="16.6640625" style="10" customWidth="1"/>
    <col min="2309" max="2309" width="20.109375" style="10" customWidth="1"/>
    <col min="2310" max="2310" width="20.88671875" style="10" customWidth="1"/>
    <col min="2311" max="2311" width="26" style="10" customWidth="1"/>
    <col min="2312" max="2312" width="18" style="10" customWidth="1"/>
    <col min="2313" max="2313" width="22.109375" style="10" customWidth="1"/>
    <col min="2314" max="2314" width="25.88671875" style="10" customWidth="1"/>
    <col min="2315" max="2315" width="24.44140625" style="10" customWidth="1"/>
    <col min="2316" max="2317" width="0" style="10" hidden="1" customWidth="1"/>
    <col min="2318" max="2319" width="23.6640625" style="10" customWidth="1"/>
    <col min="2320" max="2320" width="13.109375" style="10" customWidth="1"/>
    <col min="2321" max="2323" width="11.6640625" style="10" customWidth="1"/>
    <col min="2324" max="2324" width="10.88671875" style="10" customWidth="1"/>
    <col min="2325" max="2325" width="11.33203125" style="10" bestFit="1" customWidth="1"/>
    <col min="2326" max="2560" width="9.109375" style="10"/>
    <col min="2561" max="2561" width="7" style="10" customWidth="1"/>
    <col min="2562" max="2562" width="41.109375" style="10" customWidth="1"/>
    <col min="2563" max="2563" width="46.5546875" style="10" customWidth="1"/>
    <col min="2564" max="2564" width="16.6640625" style="10" customWidth="1"/>
    <col min="2565" max="2565" width="20.109375" style="10" customWidth="1"/>
    <col min="2566" max="2566" width="20.88671875" style="10" customWidth="1"/>
    <col min="2567" max="2567" width="26" style="10" customWidth="1"/>
    <col min="2568" max="2568" width="18" style="10" customWidth="1"/>
    <col min="2569" max="2569" width="22.109375" style="10" customWidth="1"/>
    <col min="2570" max="2570" width="25.88671875" style="10" customWidth="1"/>
    <col min="2571" max="2571" width="24.44140625" style="10" customWidth="1"/>
    <col min="2572" max="2573" width="0" style="10" hidden="1" customWidth="1"/>
    <col min="2574" max="2575" width="23.6640625" style="10" customWidth="1"/>
    <col min="2576" max="2576" width="13.109375" style="10" customWidth="1"/>
    <col min="2577" max="2579" width="11.6640625" style="10" customWidth="1"/>
    <col min="2580" max="2580" width="10.88671875" style="10" customWidth="1"/>
    <col min="2581" max="2581" width="11.33203125" style="10" bestFit="1" customWidth="1"/>
    <col min="2582" max="2816" width="9.109375" style="10"/>
    <col min="2817" max="2817" width="7" style="10" customWidth="1"/>
    <col min="2818" max="2818" width="41.109375" style="10" customWidth="1"/>
    <col min="2819" max="2819" width="46.5546875" style="10" customWidth="1"/>
    <col min="2820" max="2820" width="16.6640625" style="10" customWidth="1"/>
    <col min="2821" max="2821" width="20.109375" style="10" customWidth="1"/>
    <col min="2822" max="2822" width="20.88671875" style="10" customWidth="1"/>
    <col min="2823" max="2823" width="26" style="10" customWidth="1"/>
    <col min="2824" max="2824" width="18" style="10" customWidth="1"/>
    <col min="2825" max="2825" width="22.109375" style="10" customWidth="1"/>
    <col min="2826" max="2826" width="25.88671875" style="10" customWidth="1"/>
    <col min="2827" max="2827" width="24.44140625" style="10" customWidth="1"/>
    <col min="2828" max="2829" width="0" style="10" hidden="1" customWidth="1"/>
    <col min="2830" max="2831" width="23.6640625" style="10" customWidth="1"/>
    <col min="2832" max="2832" width="13.109375" style="10" customWidth="1"/>
    <col min="2833" max="2835" width="11.6640625" style="10" customWidth="1"/>
    <col min="2836" max="2836" width="10.88671875" style="10" customWidth="1"/>
    <col min="2837" max="2837" width="11.33203125" style="10" bestFit="1" customWidth="1"/>
    <col min="2838" max="3072" width="9.109375" style="10"/>
    <col min="3073" max="3073" width="7" style="10" customWidth="1"/>
    <col min="3074" max="3074" width="41.109375" style="10" customWidth="1"/>
    <col min="3075" max="3075" width="46.5546875" style="10" customWidth="1"/>
    <col min="3076" max="3076" width="16.6640625" style="10" customWidth="1"/>
    <col min="3077" max="3077" width="20.109375" style="10" customWidth="1"/>
    <col min="3078" max="3078" width="20.88671875" style="10" customWidth="1"/>
    <col min="3079" max="3079" width="26" style="10" customWidth="1"/>
    <col min="3080" max="3080" width="18" style="10" customWidth="1"/>
    <col min="3081" max="3081" width="22.109375" style="10" customWidth="1"/>
    <col min="3082" max="3082" width="25.88671875" style="10" customWidth="1"/>
    <col min="3083" max="3083" width="24.44140625" style="10" customWidth="1"/>
    <col min="3084" max="3085" width="0" style="10" hidden="1" customWidth="1"/>
    <col min="3086" max="3087" width="23.6640625" style="10" customWidth="1"/>
    <col min="3088" max="3088" width="13.109375" style="10" customWidth="1"/>
    <col min="3089" max="3091" width="11.6640625" style="10" customWidth="1"/>
    <col min="3092" max="3092" width="10.88671875" style="10" customWidth="1"/>
    <col min="3093" max="3093" width="11.33203125" style="10" bestFit="1" customWidth="1"/>
    <col min="3094" max="3328" width="9.109375" style="10"/>
    <col min="3329" max="3329" width="7" style="10" customWidth="1"/>
    <col min="3330" max="3330" width="41.109375" style="10" customWidth="1"/>
    <col min="3331" max="3331" width="46.5546875" style="10" customWidth="1"/>
    <col min="3332" max="3332" width="16.6640625" style="10" customWidth="1"/>
    <col min="3333" max="3333" width="20.109375" style="10" customWidth="1"/>
    <col min="3334" max="3334" width="20.88671875" style="10" customWidth="1"/>
    <col min="3335" max="3335" width="26" style="10" customWidth="1"/>
    <col min="3336" max="3336" width="18" style="10" customWidth="1"/>
    <col min="3337" max="3337" width="22.109375" style="10" customWidth="1"/>
    <col min="3338" max="3338" width="25.88671875" style="10" customWidth="1"/>
    <col min="3339" max="3339" width="24.44140625" style="10" customWidth="1"/>
    <col min="3340" max="3341" width="0" style="10" hidden="1" customWidth="1"/>
    <col min="3342" max="3343" width="23.6640625" style="10" customWidth="1"/>
    <col min="3344" max="3344" width="13.109375" style="10" customWidth="1"/>
    <col min="3345" max="3347" width="11.6640625" style="10" customWidth="1"/>
    <col min="3348" max="3348" width="10.88671875" style="10" customWidth="1"/>
    <col min="3349" max="3349" width="11.33203125" style="10" bestFit="1" customWidth="1"/>
    <col min="3350" max="3584" width="9.109375" style="10"/>
    <col min="3585" max="3585" width="7" style="10" customWidth="1"/>
    <col min="3586" max="3586" width="41.109375" style="10" customWidth="1"/>
    <col min="3587" max="3587" width="46.5546875" style="10" customWidth="1"/>
    <col min="3588" max="3588" width="16.6640625" style="10" customWidth="1"/>
    <col min="3589" max="3589" width="20.109375" style="10" customWidth="1"/>
    <col min="3590" max="3590" width="20.88671875" style="10" customWidth="1"/>
    <col min="3591" max="3591" width="26" style="10" customWidth="1"/>
    <col min="3592" max="3592" width="18" style="10" customWidth="1"/>
    <col min="3593" max="3593" width="22.109375" style="10" customWidth="1"/>
    <col min="3594" max="3594" width="25.88671875" style="10" customWidth="1"/>
    <col min="3595" max="3595" width="24.44140625" style="10" customWidth="1"/>
    <col min="3596" max="3597" width="0" style="10" hidden="1" customWidth="1"/>
    <col min="3598" max="3599" width="23.6640625" style="10" customWidth="1"/>
    <col min="3600" max="3600" width="13.109375" style="10" customWidth="1"/>
    <col min="3601" max="3603" width="11.6640625" style="10" customWidth="1"/>
    <col min="3604" max="3604" width="10.88671875" style="10" customWidth="1"/>
    <col min="3605" max="3605" width="11.33203125" style="10" bestFit="1" customWidth="1"/>
    <col min="3606" max="3840" width="9.109375" style="10"/>
    <col min="3841" max="3841" width="7" style="10" customWidth="1"/>
    <col min="3842" max="3842" width="41.109375" style="10" customWidth="1"/>
    <col min="3843" max="3843" width="46.5546875" style="10" customWidth="1"/>
    <col min="3844" max="3844" width="16.6640625" style="10" customWidth="1"/>
    <col min="3845" max="3845" width="20.109375" style="10" customWidth="1"/>
    <col min="3846" max="3846" width="20.88671875" style="10" customWidth="1"/>
    <col min="3847" max="3847" width="26" style="10" customWidth="1"/>
    <col min="3848" max="3848" width="18" style="10" customWidth="1"/>
    <col min="3849" max="3849" width="22.109375" style="10" customWidth="1"/>
    <col min="3850" max="3850" width="25.88671875" style="10" customWidth="1"/>
    <col min="3851" max="3851" width="24.44140625" style="10" customWidth="1"/>
    <col min="3852" max="3853" width="0" style="10" hidden="1" customWidth="1"/>
    <col min="3854" max="3855" width="23.6640625" style="10" customWidth="1"/>
    <col min="3856" max="3856" width="13.109375" style="10" customWidth="1"/>
    <col min="3857" max="3859" width="11.6640625" style="10" customWidth="1"/>
    <col min="3860" max="3860" width="10.88671875" style="10" customWidth="1"/>
    <col min="3861" max="3861" width="11.33203125" style="10" bestFit="1" customWidth="1"/>
    <col min="3862" max="4096" width="9.109375" style="10"/>
    <col min="4097" max="4097" width="7" style="10" customWidth="1"/>
    <col min="4098" max="4098" width="41.109375" style="10" customWidth="1"/>
    <col min="4099" max="4099" width="46.5546875" style="10" customWidth="1"/>
    <col min="4100" max="4100" width="16.6640625" style="10" customWidth="1"/>
    <col min="4101" max="4101" width="20.109375" style="10" customWidth="1"/>
    <col min="4102" max="4102" width="20.88671875" style="10" customWidth="1"/>
    <col min="4103" max="4103" width="26" style="10" customWidth="1"/>
    <col min="4104" max="4104" width="18" style="10" customWidth="1"/>
    <col min="4105" max="4105" width="22.109375" style="10" customWidth="1"/>
    <col min="4106" max="4106" width="25.88671875" style="10" customWidth="1"/>
    <col min="4107" max="4107" width="24.44140625" style="10" customWidth="1"/>
    <col min="4108" max="4109" width="0" style="10" hidden="1" customWidth="1"/>
    <col min="4110" max="4111" width="23.6640625" style="10" customWidth="1"/>
    <col min="4112" max="4112" width="13.109375" style="10" customWidth="1"/>
    <col min="4113" max="4115" width="11.6640625" style="10" customWidth="1"/>
    <col min="4116" max="4116" width="10.88671875" style="10" customWidth="1"/>
    <col min="4117" max="4117" width="11.33203125" style="10" bestFit="1" customWidth="1"/>
    <col min="4118" max="4352" width="9.109375" style="10"/>
    <col min="4353" max="4353" width="7" style="10" customWidth="1"/>
    <col min="4354" max="4354" width="41.109375" style="10" customWidth="1"/>
    <col min="4355" max="4355" width="46.5546875" style="10" customWidth="1"/>
    <col min="4356" max="4356" width="16.6640625" style="10" customWidth="1"/>
    <col min="4357" max="4357" width="20.109375" style="10" customWidth="1"/>
    <col min="4358" max="4358" width="20.88671875" style="10" customWidth="1"/>
    <col min="4359" max="4359" width="26" style="10" customWidth="1"/>
    <col min="4360" max="4360" width="18" style="10" customWidth="1"/>
    <col min="4361" max="4361" width="22.109375" style="10" customWidth="1"/>
    <col min="4362" max="4362" width="25.88671875" style="10" customWidth="1"/>
    <col min="4363" max="4363" width="24.44140625" style="10" customWidth="1"/>
    <col min="4364" max="4365" width="0" style="10" hidden="1" customWidth="1"/>
    <col min="4366" max="4367" width="23.6640625" style="10" customWidth="1"/>
    <col min="4368" max="4368" width="13.109375" style="10" customWidth="1"/>
    <col min="4369" max="4371" width="11.6640625" style="10" customWidth="1"/>
    <col min="4372" max="4372" width="10.88671875" style="10" customWidth="1"/>
    <col min="4373" max="4373" width="11.33203125" style="10" bestFit="1" customWidth="1"/>
    <col min="4374" max="4608" width="9.109375" style="10"/>
    <col min="4609" max="4609" width="7" style="10" customWidth="1"/>
    <col min="4610" max="4610" width="41.109375" style="10" customWidth="1"/>
    <col min="4611" max="4611" width="46.5546875" style="10" customWidth="1"/>
    <col min="4612" max="4612" width="16.6640625" style="10" customWidth="1"/>
    <col min="4613" max="4613" width="20.109375" style="10" customWidth="1"/>
    <col min="4614" max="4614" width="20.88671875" style="10" customWidth="1"/>
    <col min="4615" max="4615" width="26" style="10" customWidth="1"/>
    <col min="4616" max="4616" width="18" style="10" customWidth="1"/>
    <col min="4617" max="4617" width="22.109375" style="10" customWidth="1"/>
    <col min="4618" max="4618" width="25.88671875" style="10" customWidth="1"/>
    <col min="4619" max="4619" width="24.44140625" style="10" customWidth="1"/>
    <col min="4620" max="4621" width="0" style="10" hidden="1" customWidth="1"/>
    <col min="4622" max="4623" width="23.6640625" style="10" customWidth="1"/>
    <col min="4624" max="4624" width="13.109375" style="10" customWidth="1"/>
    <col min="4625" max="4627" width="11.6640625" style="10" customWidth="1"/>
    <col min="4628" max="4628" width="10.88671875" style="10" customWidth="1"/>
    <col min="4629" max="4629" width="11.33203125" style="10" bestFit="1" customWidth="1"/>
    <col min="4630" max="4864" width="9.109375" style="10"/>
    <col min="4865" max="4865" width="7" style="10" customWidth="1"/>
    <col min="4866" max="4866" width="41.109375" style="10" customWidth="1"/>
    <col min="4867" max="4867" width="46.5546875" style="10" customWidth="1"/>
    <col min="4868" max="4868" width="16.6640625" style="10" customWidth="1"/>
    <col min="4869" max="4869" width="20.109375" style="10" customWidth="1"/>
    <col min="4870" max="4870" width="20.88671875" style="10" customWidth="1"/>
    <col min="4871" max="4871" width="26" style="10" customWidth="1"/>
    <col min="4872" max="4872" width="18" style="10" customWidth="1"/>
    <col min="4873" max="4873" width="22.109375" style="10" customWidth="1"/>
    <col min="4874" max="4874" width="25.88671875" style="10" customWidth="1"/>
    <col min="4875" max="4875" width="24.44140625" style="10" customWidth="1"/>
    <col min="4876" max="4877" width="0" style="10" hidden="1" customWidth="1"/>
    <col min="4878" max="4879" width="23.6640625" style="10" customWidth="1"/>
    <col min="4880" max="4880" width="13.109375" style="10" customWidth="1"/>
    <col min="4881" max="4883" width="11.6640625" style="10" customWidth="1"/>
    <col min="4884" max="4884" width="10.88671875" style="10" customWidth="1"/>
    <col min="4885" max="4885" width="11.33203125" style="10" bestFit="1" customWidth="1"/>
    <col min="4886" max="5120" width="9.109375" style="10"/>
    <col min="5121" max="5121" width="7" style="10" customWidth="1"/>
    <col min="5122" max="5122" width="41.109375" style="10" customWidth="1"/>
    <col min="5123" max="5123" width="46.5546875" style="10" customWidth="1"/>
    <col min="5124" max="5124" width="16.6640625" style="10" customWidth="1"/>
    <col min="5125" max="5125" width="20.109375" style="10" customWidth="1"/>
    <col min="5126" max="5126" width="20.88671875" style="10" customWidth="1"/>
    <col min="5127" max="5127" width="26" style="10" customWidth="1"/>
    <col min="5128" max="5128" width="18" style="10" customWidth="1"/>
    <col min="5129" max="5129" width="22.109375" style="10" customWidth="1"/>
    <col min="5130" max="5130" width="25.88671875" style="10" customWidth="1"/>
    <col min="5131" max="5131" width="24.44140625" style="10" customWidth="1"/>
    <col min="5132" max="5133" width="0" style="10" hidden="1" customWidth="1"/>
    <col min="5134" max="5135" width="23.6640625" style="10" customWidth="1"/>
    <col min="5136" max="5136" width="13.109375" style="10" customWidth="1"/>
    <col min="5137" max="5139" width="11.6640625" style="10" customWidth="1"/>
    <col min="5140" max="5140" width="10.88671875" style="10" customWidth="1"/>
    <col min="5141" max="5141" width="11.33203125" style="10" bestFit="1" customWidth="1"/>
    <col min="5142" max="5376" width="9.109375" style="10"/>
    <col min="5377" max="5377" width="7" style="10" customWidth="1"/>
    <col min="5378" max="5378" width="41.109375" style="10" customWidth="1"/>
    <col min="5379" max="5379" width="46.5546875" style="10" customWidth="1"/>
    <col min="5380" max="5380" width="16.6640625" style="10" customWidth="1"/>
    <col min="5381" max="5381" width="20.109375" style="10" customWidth="1"/>
    <col min="5382" max="5382" width="20.88671875" style="10" customWidth="1"/>
    <col min="5383" max="5383" width="26" style="10" customWidth="1"/>
    <col min="5384" max="5384" width="18" style="10" customWidth="1"/>
    <col min="5385" max="5385" width="22.109375" style="10" customWidth="1"/>
    <col min="5386" max="5386" width="25.88671875" style="10" customWidth="1"/>
    <col min="5387" max="5387" width="24.44140625" style="10" customWidth="1"/>
    <col min="5388" max="5389" width="0" style="10" hidden="1" customWidth="1"/>
    <col min="5390" max="5391" width="23.6640625" style="10" customWidth="1"/>
    <col min="5392" max="5392" width="13.109375" style="10" customWidth="1"/>
    <col min="5393" max="5395" width="11.6640625" style="10" customWidth="1"/>
    <col min="5396" max="5396" width="10.88671875" style="10" customWidth="1"/>
    <col min="5397" max="5397" width="11.33203125" style="10" bestFit="1" customWidth="1"/>
    <col min="5398" max="5632" width="9.109375" style="10"/>
    <col min="5633" max="5633" width="7" style="10" customWidth="1"/>
    <col min="5634" max="5634" width="41.109375" style="10" customWidth="1"/>
    <col min="5635" max="5635" width="46.5546875" style="10" customWidth="1"/>
    <col min="5636" max="5636" width="16.6640625" style="10" customWidth="1"/>
    <col min="5637" max="5637" width="20.109375" style="10" customWidth="1"/>
    <col min="5638" max="5638" width="20.88671875" style="10" customWidth="1"/>
    <col min="5639" max="5639" width="26" style="10" customWidth="1"/>
    <col min="5640" max="5640" width="18" style="10" customWidth="1"/>
    <col min="5641" max="5641" width="22.109375" style="10" customWidth="1"/>
    <col min="5642" max="5642" width="25.88671875" style="10" customWidth="1"/>
    <col min="5643" max="5643" width="24.44140625" style="10" customWidth="1"/>
    <col min="5644" max="5645" width="0" style="10" hidden="1" customWidth="1"/>
    <col min="5646" max="5647" width="23.6640625" style="10" customWidth="1"/>
    <col min="5648" max="5648" width="13.109375" style="10" customWidth="1"/>
    <col min="5649" max="5651" width="11.6640625" style="10" customWidth="1"/>
    <col min="5652" max="5652" width="10.88671875" style="10" customWidth="1"/>
    <col min="5653" max="5653" width="11.33203125" style="10" bestFit="1" customWidth="1"/>
    <col min="5654" max="5888" width="9.109375" style="10"/>
    <col min="5889" max="5889" width="7" style="10" customWidth="1"/>
    <col min="5890" max="5890" width="41.109375" style="10" customWidth="1"/>
    <col min="5891" max="5891" width="46.5546875" style="10" customWidth="1"/>
    <col min="5892" max="5892" width="16.6640625" style="10" customWidth="1"/>
    <col min="5893" max="5893" width="20.109375" style="10" customWidth="1"/>
    <col min="5894" max="5894" width="20.88671875" style="10" customWidth="1"/>
    <col min="5895" max="5895" width="26" style="10" customWidth="1"/>
    <col min="5896" max="5896" width="18" style="10" customWidth="1"/>
    <col min="5897" max="5897" width="22.109375" style="10" customWidth="1"/>
    <col min="5898" max="5898" width="25.88671875" style="10" customWidth="1"/>
    <col min="5899" max="5899" width="24.44140625" style="10" customWidth="1"/>
    <col min="5900" max="5901" width="0" style="10" hidden="1" customWidth="1"/>
    <col min="5902" max="5903" width="23.6640625" style="10" customWidth="1"/>
    <col min="5904" max="5904" width="13.109375" style="10" customWidth="1"/>
    <col min="5905" max="5907" width="11.6640625" style="10" customWidth="1"/>
    <col min="5908" max="5908" width="10.88671875" style="10" customWidth="1"/>
    <col min="5909" max="5909" width="11.33203125" style="10" bestFit="1" customWidth="1"/>
    <col min="5910" max="6144" width="9.109375" style="10"/>
    <col min="6145" max="6145" width="7" style="10" customWidth="1"/>
    <col min="6146" max="6146" width="41.109375" style="10" customWidth="1"/>
    <col min="6147" max="6147" width="46.5546875" style="10" customWidth="1"/>
    <col min="6148" max="6148" width="16.6640625" style="10" customWidth="1"/>
    <col min="6149" max="6149" width="20.109375" style="10" customWidth="1"/>
    <col min="6150" max="6150" width="20.88671875" style="10" customWidth="1"/>
    <col min="6151" max="6151" width="26" style="10" customWidth="1"/>
    <col min="6152" max="6152" width="18" style="10" customWidth="1"/>
    <col min="6153" max="6153" width="22.109375" style="10" customWidth="1"/>
    <col min="6154" max="6154" width="25.88671875" style="10" customWidth="1"/>
    <col min="6155" max="6155" width="24.44140625" style="10" customWidth="1"/>
    <col min="6156" max="6157" width="0" style="10" hidden="1" customWidth="1"/>
    <col min="6158" max="6159" width="23.6640625" style="10" customWidth="1"/>
    <col min="6160" max="6160" width="13.109375" style="10" customWidth="1"/>
    <col min="6161" max="6163" width="11.6640625" style="10" customWidth="1"/>
    <col min="6164" max="6164" width="10.88671875" style="10" customWidth="1"/>
    <col min="6165" max="6165" width="11.33203125" style="10" bestFit="1" customWidth="1"/>
    <col min="6166" max="6400" width="9.109375" style="10"/>
    <col min="6401" max="6401" width="7" style="10" customWidth="1"/>
    <col min="6402" max="6402" width="41.109375" style="10" customWidth="1"/>
    <col min="6403" max="6403" width="46.5546875" style="10" customWidth="1"/>
    <col min="6404" max="6404" width="16.6640625" style="10" customWidth="1"/>
    <col min="6405" max="6405" width="20.109375" style="10" customWidth="1"/>
    <col min="6406" max="6406" width="20.88671875" style="10" customWidth="1"/>
    <col min="6407" max="6407" width="26" style="10" customWidth="1"/>
    <col min="6408" max="6408" width="18" style="10" customWidth="1"/>
    <col min="6409" max="6409" width="22.109375" style="10" customWidth="1"/>
    <col min="6410" max="6410" width="25.88671875" style="10" customWidth="1"/>
    <col min="6411" max="6411" width="24.44140625" style="10" customWidth="1"/>
    <col min="6412" max="6413" width="0" style="10" hidden="1" customWidth="1"/>
    <col min="6414" max="6415" width="23.6640625" style="10" customWidth="1"/>
    <col min="6416" max="6416" width="13.109375" style="10" customWidth="1"/>
    <col min="6417" max="6419" width="11.6640625" style="10" customWidth="1"/>
    <col min="6420" max="6420" width="10.88671875" style="10" customWidth="1"/>
    <col min="6421" max="6421" width="11.33203125" style="10" bestFit="1" customWidth="1"/>
    <col min="6422" max="6656" width="9.109375" style="10"/>
    <col min="6657" max="6657" width="7" style="10" customWidth="1"/>
    <col min="6658" max="6658" width="41.109375" style="10" customWidth="1"/>
    <col min="6659" max="6659" width="46.5546875" style="10" customWidth="1"/>
    <col min="6660" max="6660" width="16.6640625" style="10" customWidth="1"/>
    <col min="6661" max="6661" width="20.109375" style="10" customWidth="1"/>
    <col min="6662" max="6662" width="20.88671875" style="10" customWidth="1"/>
    <col min="6663" max="6663" width="26" style="10" customWidth="1"/>
    <col min="6664" max="6664" width="18" style="10" customWidth="1"/>
    <col min="6665" max="6665" width="22.109375" style="10" customWidth="1"/>
    <col min="6666" max="6666" width="25.88671875" style="10" customWidth="1"/>
    <col min="6667" max="6667" width="24.44140625" style="10" customWidth="1"/>
    <col min="6668" max="6669" width="0" style="10" hidden="1" customWidth="1"/>
    <col min="6670" max="6671" width="23.6640625" style="10" customWidth="1"/>
    <col min="6672" max="6672" width="13.109375" style="10" customWidth="1"/>
    <col min="6673" max="6675" width="11.6640625" style="10" customWidth="1"/>
    <col min="6676" max="6676" width="10.88671875" style="10" customWidth="1"/>
    <col min="6677" max="6677" width="11.33203125" style="10" bestFit="1" customWidth="1"/>
    <col min="6678" max="6912" width="9.109375" style="10"/>
    <col min="6913" max="6913" width="7" style="10" customWidth="1"/>
    <col min="6914" max="6914" width="41.109375" style="10" customWidth="1"/>
    <col min="6915" max="6915" width="46.5546875" style="10" customWidth="1"/>
    <col min="6916" max="6916" width="16.6640625" style="10" customWidth="1"/>
    <col min="6917" max="6917" width="20.109375" style="10" customWidth="1"/>
    <col min="6918" max="6918" width="20.88671875" style="10" customWidth="1"/>
    <col min="6919" max="6919" width="26" style="10" customWidth="1"/>
    <col min="6920" max="6920" width="18" style="10" customWidth="1"/>
    <col min="6921" max="6921" width="22.109375" style="10" customWidth="1"/>
    <col min="6922" max="6922" width="25.88671875" style="10" customWidth="1"/>
    <col min="6923" max="6923" width="24.44140625" style="10" customWidth="1"/>
    <col min="6924" max="6925" width="0" style="10" hidden="1" customWidth="1"/>
    <col min="6926" max="6927" width="23.6640625" style="10" customWidth="1"/>
    <col min="6928" max="6928" width="13.109375" style="10" customWidth="1"/>
    <col min="6929" max="6931" width="11.6640625" style="10" customWidth="1"/>
    <col min="6932" max="6932" width="10.88671875" style="10" customWidth="1"/>
    <col min="6933" max="6933" width="11.33203125" style="10" bestFit="1" customWidth="1"/>
    <col min="6934" max="7168" width="9.109375" style="10"/>
    <col min="7169" max="7169" width="7" style="10" customWidth="1"/>
    <col min="7170" max="7170" width="41.109375" style="10" customWidth="1"/>
    <col min="7171" max="7171" width="46.5546875" style="10" customWidth="1"/>
    <col min="7172" max="7172" width="16.6640625" style="10" customWidth="1"/>
    <col min="7173" max="7173" width="20.109375" style="10" customWidth="1"/>
    <col min="7174" max="7174" width="20.88671875" style="10" customWidth="1"/>
    <col min="7175" max="7175" width="26" style="10" customWidth="1"/>
    <col min="7176" max="7176" width="18" style="10" customWidth="1"/>
    <col min="7177" max="7177" width="22.109375" style="10" customWidth="1"/>
    <col min="7178" max="7178" width="25.88671875" style="10" customWidth="1"/>
    <col min="7179" max="7179" width="24.44140625" style="10" customWidth="1"/>
    <col min="7180" max="7181" width="0" style="10" hidden="1" customWidth="1"/>
    <col min="7182" max="7183" width="23.6640625" style="10" customWidth="1"/>
    <col min="7184" max="7184" width="13.109375" style="10" customWidth="1"/>
    <col min="7185" max="7187" width="11.6640625" style="10" customWidth="1"/>
    <col min="7188" max="7188" width="10.88671875" style="10" customWidth="1"/>
    <col min="7189" max="7189" width="11.33203125" style="10" bestFit="1" customWidth="1"/>
    <col min="7190" max="7424" width="9.109375" style="10"/>
    <col min="7425" max="7425" width="7" style="10" customWidth="1"/>
    <col min="7426" max="7426" width="41.109375" style="10" customWidth="1"/>
    <col min="7427" max="7427" width="46.5546875" style="10" customWidth="1"/>
    <col min="7428" max="7428" width="16.6640625" style="10" customWidth="1"/>
    <col min="7429" max="7429" width="20.109375" style="10" customWidth="1"/>
    <col min="7430" max="7430" width="20.88671875" style="10" customWidth="1"/>
    <col min="7431" max="7431" width="26" style="10" customWidth="1"/>
    <col min="7432" max="7432" width="18" style="10" customWidth="1"/>
    <col min="7433" max="7433" width="22.109375" style="10" customWidth="1"/>
    <col min="7434" max="7434" width="25.88671875" style="10" customWidth="1"/>
    <col min="7435" max="7435" width="24.44140625" style="10" customWidth="1"/>
    <col min="7436" max="7437" width="0" style="10" hidden="1" customWidth="1"/>
    <col min="7438" max="7439" width="23.6640625" style="10" customWidth="1"/>
    <col min="7440" max="7440" width="13.109375" style="10" customWidth="1"/>
    <col min="7441" max="7443" width="11.6640625" style="10" customWidth="1"/>
    <col min="7444" max="7444" width="10.88671875" style="10" customWidth="1"/>
    <col min="7445" max="7445" width="11.33203125" style="10" bestFit="1" customWidth="1"/>
    <col min="7446" max="7680" width="9.109375" style="10"/>
    <col min="7681" max="7681" width="7" style="10" customWidth="1"/>
    <col min="7682" max="7682" width="41.109375" style="10" customWidth="1"/>
    <col min="7683" max="7683" width="46.5546875" style="10" customWidth="1"/>
    <col min="7684" max="7684" width="16.6640625" style="10" customWidth="1"/>
    <col min="7685" max="7685" width="20.109375" style="10" customWidth="1"/>
    <col min="7686" max="7686" width="20.88671875" style="10" customWidth="1"/>
    <col min="7687" max="7687" width="26" style="10" customWidth="1"/>
    <col min="7688" max="7688" width="18" style="10" customWidth="1"/>
    <col min="7689" max="7689" width="22.109375" style="10" customWidth="1"/>
    <col min="7690" max="7690" width="25.88671875" style="10" customWidth="1"/>
    <col min="7691" max="7691" width="24.44140625" style="10" customWidth="1"/>
    <col min="7692" max="7693" width="0" style="10" hidden="1" customWidth="1"/>
    <col min="7694" max="7695" width="23.6640625" style="10" customWidth="1"/>
    <col min="7696" max="7696" width="13.109375" style="10" customWidth="1"/>
    <col min="7697" max="7699" width="11.6640625" style="10" customWidth="1"/>
    <col min="7700" max="7700" width="10.88671875" style="10" customWidth="1"/>
    <col min="7701" max="7701" width="11.33203125" style="10" bestFit="1" customWidth="1"/>
    <col min="7702" max="7936" width="9.109375" style="10"/>
    <col min="7937" max="7937" width="7" style="10" customWidth="1"/>
    <col min="7938" max="7938" width="41.109375" style="10" customWidth="1"/>
    <col min="7939" max="7939" width="46.5546875" style="10" customWidth="1"/>
    <col min="7940" max="7940" width="16.6640625" style="10" customWidth="1"/>
    <col min="7941" max="7941" width="20.109375" style="10" customWidth="1"/>
    <col min="7942" max="7942" width="20.88671875" style="10" customWidth="1"/>
    <col min="7943" max="7943" width="26" style="10" customWidth="1"/>
    <col min="7944" max="7944" width="18" style="10" customWidth="1"/>
    <col min="7945" max="7945" width="22.109375" style="10" customWidth="1"/>
    <col min="7946" max="7946" width="25.88671875" style="10" customWidth="1"/>
    <col min="7947" max="7947" width="24.44140625" style="10" customWidth="1"/>
    <col min="7948" max="7949" width="0" style="10" hidden="1" customWidth="1"/>
    <col min="7950" max="7951" width="23.6640625" style="10" customWidth="1"/>
    <col min="7952" max="7952" width="13.109375" style="10" customWidth="1"/>
    <col min="7953" max="7955" width="11.6640625" style="10" customWidth="1"/>
    <col min="7956" max="7956" width="10.88671875" style="10" customWidth="1"/>
    <col min="7957" max="7957" width="11.33203125" style="10" bestFit="1" customWidth="1"/>
    <col min="7958" max="8192" width="9.109375" style="10"/>
    <col min="8193" max="8193" width="7" style="10" customWidth="1"/>
    <col min="8194" max="8194" width="41.109375" style="10" customWidth="1"/>
    <col min="8195" max="8195" width="46.5546875" style="10" customWidth="1"/>
    <col min="8196" max="8196" width="16.6640625" style="10" customWidth="1"/>
    <col min="8197" max="8197" width="20.109375" style="10" customWidth="1"/>
    <col min="8198" max="8198" width="20.88671875" style="10" customWidth="1"/>
    <col min="8199" max="8199" width="26" style="10" customWidth="1"/>
    <col min="8200" max="8200" width="18" style="10" customWidth="1"/>
    <col min="8201" max="8201" width="22.109375" style="10" customWidth="1"/>
    <col min="8202" max="8202" width="25.88671875" style="10" customWidth="1"/>
    <col min="8203" max="8203" width="24.44140625" style="10" customWidth="1"/>
    <col min="8204" max="8205" width="0" style="10" hidden="1" customWidth="1"/>
    <col min="8206" max="8207" width="23.6640625" style="10" customWidth="1"/>
    <col min="8208" max="8208" width="13.109375" style="10" customWidth="1"/>
    <col min="8209" max="8211" width="11.6640625" style="10" customWidth="1"/>
    <col min="8212" max="8212" width="10.88671875" style="10" customWidth="1"/>
    <col min="8213" max="8213" width="11.33203125" style="10" bestFit="1" customWidth="1"/>
    <col min="8214" max="8448" width="9.109375" style="10"/>
    <col min="8449" max="8449" width="7" style="10" customWidth="1"/>
    <col min="8450" max="8450" width="41.109375" style="10" customWidth="1"/>
    <col min="8451" max="8451" width="46.5546875" style="10" customWidth="1"/>
    <col min="8452" max="8452" width="16.6640625" style="10" customWidth="1"/>
    <col min="8453" max="8453" width="20.109375" style="10" customWidth="1"/>
    <col min="8454" max="8454" width="20.88671875" style="10" customWidth="1"/>
    <col min="8455" max="8455" width="26" style="10" customWidth="1"/>
    <col min="8456" max="8456" width="18" style="10" customWidth="1"/>
    <col min="8457" max="8457" width="22.109375" style="10" customWidth="1"/>
    <col min="8458" max="8458" width="25.88671875" style="10" customWidth="1"/>
    <col min="8459" max="8459" width="24.44140625" style="10" customWidth="1"/>
    <col min="8460" max="8461" width="0" style="10" hidden="1" customWidth="1"/>
    <col min="8462" max="8463" width="23.6640625" style="10" customWidth="1"/>
    <col min="8464" max="8464" width="13.109375" style="10" customWidth="1"/>
    <col min="8465" max="8467" width="11.6640625" style="10" customWidth="1"/>
    <col min="8468" max="8468" width="10.88671875" style="10" customWidth="1"/>
    <col min="8469" max="8469" width="11.33203125" style="10" bestFit="1" customWidth="1"/>
    <col min="8470" max="8704" width="9.109375" style="10"/>
    <col min="8705" max="8705" width="7" style="10" customWidth="1"/>
    <col min="8706" max="8706" width="41.109375" style="10" customWidth="1"/>
    <col min="8707" max="8707" width="46.5546875" style="10" customWidth="1"/>
    <col min="8708" max="8708" width="16.6640625" style="10" customWidth="1"/>
    <col min="8709" max="8709" width="20.109375" style="10" customWidth="1"/>
    <col min="8710" max="8710" width="20.88671875" style="10" customWidth="1"/>
    <col min="8711" max="8711" width="26" style="10" customWidth="1"/>
    <col min="8712" max="8712" width="18" style="10" customWidth="1"/>
    <col min="8713" max="8713" width="22.109375" style="10" customWidth="1"/>
    <col min="8714" max="8714" width="25.88671875" style="10" customWidth="1"/>
    <col min="8715" max="8715" width="24.44140625" style="10" customWidth="1"/>
    <col min="8716" max="8717" width="0" style="10" hidden="1" customWidth="1"/>
    <col min="8718" max="8719" width="23.6640625" style="10" customWidth="1"/>
    <col min="8720" max="8720" width="13.109375" style="10" customWidth="1"/>
    <col min="8721" max="8723" width="11.6640625" style="10" customWidth="1"/>
    <col min="8724" max="8724" width="10.88671875" style="10" customWidth="1"/>
    <col min="8725" max="8725" width="11.33203125" style="10" bestFit="1" customWidth="1"/>
    <col min="8726" max="8960" width="9.109375" style="10"/>
    <col min="8961" max="8961" width="7" style="10" customWidth="1"/>
    <col min="8962" max="8962" width="41.109375" style="10" customWidth="1"/>
    <col min="8963" max="8963" width="46.5546875" style="10" customWidth="1"/>
    <col min="8964" max="8964" width="16.6640625" style="10" customWidth="1"/>
    <col min="8965" max="8965" width="20.109375" style="10" customWidth="1"/>
    <col min="8966" max="8966" width="20.88671875" style="10" customWidth="1"/>
    <col min="8967" max="8967" width="26" style="10" customWidth="1"/>
    <col min="8968" max="8968" width="18" style="10" customWidth="1"/>
    <col min="8969" max="8969" width="22.109375" style="10" customWidth="1"/>
    <col min="8970" max="8970" width="25.88671875" style="10" customWidth="1"/>
    <col min="8971" max="8971" width="24.44140625" style="10" customWidth="1"/>
    <col min="8972" max="8973" width="0" style="10" hidden="1" customWidth="1"/>
    <col min="8974" max="8975" width="23.6640625" style="10" customWidth="1"/>
    <col min="8976" max="8976" width="13.109375" style="10" customWidth="1"/>
    <col min="8977" max="8979" width="11.6640625" style="10" customWidth="1"/>
    <col min="8980" max="8980" width="10.88671875" style="10" customWidth="1"/>
    <col min="8981" max="8981" width="11.33203125" style="10" bestFit="1" customWidth="1"/>
    <col min="8982" max="9216" width="9.109375" style="10"/>
    <col min="9217" max="9217" width="7" style="10" customWidth="1"/>
    <col min="9218" max="9218" width="41.109375" style="10" customWidth="1"/>
    <col min="9219" max="9219" width="46.5546875" style="10" customWidth="1"/>
    <col min="9220" max="9220" width="16.6640625" style="10" customWidth="1"/>
    <col min="9221" max="9221" width="20.109375" style="10" customWidth="1"/>
    <col min="9222" max="9222" width="20.88671875" style="10" customWidth="1"/>
    <col min="9223" max="9223" width="26" style="10" customWidth="1"/>
    <col min="9224" max="9224" width="18" style="10" customWidth="1"/>
    <col min="9225" max="9225" width="22.109375" style="10" customWidth="1"/>
    <col min="9226" max="9226" width="25.88671875" style="10" customWidth="1"/>
    <col min="9227" max="9227" width="24.44140625" style="10" customWidth="1"/>
    <col min="9228" max="9229" width="0" style="10" hidden="1" customWidth="1"/>
    <col min="9230" max="9231" width="23.6640625" style="10" customWidth="1"/>
    <col min="9232" max="9232" width="13.109375" style="10" customWidth="1"/>
    <col min="9233" max="9235" width="11.6640625" style="10" customWidth="1"/>
    <col min="9236" max="9236" width="10.88671875" style="10" customWidth="1"/>
    <col min="9237" max="9237" width="11.33203125" style="10" bestFit="1" customWidth="1"/>
    <col min="9238" max="9472" width="9.109375" style="10"/>
    <col min="9473" max="9473" width="7" style="10" customWidth="1"/>
    <col min="9474" max="9474" width="41.109375" style="10" customWidth="1"/>
    <col min="9475" max="9475" width="46.5546875" style="10" customWidth="1"/>
    <col min="9476" max="9476" width="16.6640625" style="10" customWidth="1"/>
    <col min="9477" max="9477" width="20.109375" style="10" customWidth="1"/>
    <col min="9478" max="9478" width="20.88671875" style="10" customWidth="1"/>
    <col min="9479" max="9479" width="26" style="10" customWidth="1"/>
    <col min="9480" max="9480" width="18" style="10" customWidth="1"/>
    <col min="9481" max="9481" width="22.109375" style="10" customWidth="1"/>
    <col min="9482" max="9482" width="25.88671875" style="10" customWidth="1"/>
    <col min="9483" max="9483" width="24.44140625" style="10" customWidth="1"/>
    <col min="9484" max="9485" width="0" style="10" hidden="1" customWidth="1"/>
    <col min="9486" max="9487" width="23.6640625" style="10" customWidth="1"/>
    <col min="9488" max="9488" width="13.109375" style="10" customWidth="1"/>
    <col min="9489" max="9491" width="11.6640625" style="10" customWidth="1"/>
    <col min="9492" max="9492" width="10.88671875" style="10" customWidth="1"/>
    <col min="9493" max="9493" width="11.33203125" style="10" bestFit="1" customWidth="1"/>
    <col min="9494" max="9728" width="9.109375" style="10"/>
    <col min="9729" max="9729" width="7" style="10" customWidth="1"/>
    <col min="9730" max="9730" width="41.109375" style="10" customWidth="1"/>
    <col min="9731" max="9731" width="46.5546875" style="10" customWidth="1"/>
    <col min="9732" max="9732" width="16.6640625" style="10" customWidth="1"/>
    <col min="9733" max="9733" width="20.109375" style="10" customWidth="1"/>
    <col min="9734" max="9734" width="20.88671875" style="10" customWidth="1"/>
    <col min="9735" max="9735" width="26" style="10" customWidth="1"/>
    <col min="9736" max="9736" width="18" style="10" customWidth="1"/>
    <col min="9737" max="9737" width="22.109375" style="10" customWidth="1"/>
    <col min="9738" max="9738" width="25.88671875" style="10" customWidth="1"/>
    <col min="9739" max="9739" width="24.44140625" style="10" customWidth="1"/>
    <col min="9740" max="9741" width="0" style="10" hidden="1" customWidth="1"/>
    <col min="9742" max="9743" width="23.6640625" style="10" customWidth="1"/>
    <col min="9744" max="9744" width="13.109375" style="10" customWidth="1"/>
    <col min="9745" max="9747" width="11.6640625" style="10" customWidth="1"/>
    <col min="9748" max="9748" width="10.88671875" style="10" customWidth="1"/>
    <col min="9749" max="9749" width="11.33203125" style="10" bestFit="1" customWidth="1"/>
    <col min="9750" max="9984" width="9.109375" style="10"/>
    <col min="9985" max="9985" width="7" style="10" customWidth="1"/>
    <col min="9986" max="9986" width="41.109375" style="10" customWidth="1"/>
    <col min="9987" max="9987" width="46.5546875" style="10" customWidth="1"/>
    <col min="9988" max="9988" width="16.6640625" style="10" customWidth="1"/>
    <col min="9989" max="9989" width="20.109375" style="10" customWidth="1"/>
    <col min="9990" max="9990" width="20.88671875" style="10" customWidth="1"/>
    <col min="9991" max="9991" width="26" style="10" customWidth="1"/>
    <col min="9992" max="9992" width="18" style="10" customWidth="1"/>
    <col min="9993" max="9993" width="22.109375" style="10" customWidth="1"/>
    <col min="9994" max="9994" width="25.88671875" style="10" customWidth="1"/>
    <col min="9995" max="9995" width="24.44140625" style="10" customWidth="1"/>
    <col min="9996" max="9997" width="0" style="10" hidden="1" customWidth="1"/>
    <col min="9998" max="9999" width="23.6640625" style="10" customWidth="1"/>
    <col min="10000" max="10000" width="13.109375" style="10" customWidth="1"/>
    <col min="10001" max="10003" width="11.6640625" style="10" customWidth="1"/>
    <col min="10004" max="10004" width="10.88671875" style="10" customWidth="1"/>
    <col min="10005" max="10005" width="11.33203125" style="10" bestFit="1" customWidth="1"/>
    <col min="10006" max="10240" width="9.109375" style="10"/>
    <col min="10241" max="10241" width="7" style="10" customWidth="1"/>
    <col min="10242" max="10242" width="41.109375" style="10" customWidth="1"/>
    <col min="10243" max="10243" width="46.5546875" style="10" customWidth="1"/>
    <col min="10244" max="10244" width="16.6640625" style="10" customWidth="1"/>
    <col min="10245" max="10245" width="20.109375" style="10" customWidth="1"/>
    <col min="10246" max="10246" width="20.88671875" style="10" customWidth="1"/>
    <col min="10247" max="10247" width="26" style="10" customWidth="1"/>
    <col min="10248" max="10248" width="18" style="10" customWidth="1"/>
    <col min="10249" max="10249" width="22.109375" style="10" customWidth="1"/>
    <col min="10250" max="10250" width="25.88671875" style="10" customWidth="1"/>
    <col min="10251" max="10251" width="24.44140625" style="10" customWidth="1"/>
    <col min="10252" max="10253" width="0" style="10" hidden="1" customWidth="1"/>
    <col min="10254" max="10255" width="23.6640625" style="10" customWidth="1"/>
    <col min="10256" max="10256" width="13.109375" style="10" customWidth="1"/>
    <col min="10257" max="10259" width="11.6640625" style="10" customWidth="1"/>
    <col min="10260" max="10260" width="10.88671875" style="10" customWidth="1"/>
    <col min="10261" max="10261" width="11.33203125" style="10" bestFit="1" customWidth="1"/>
    <col min="10262" max="10496" width="9.109375" style="10"/>
    <col min="10497" max="10497" width="7" style="10" customWidth="1"/>
    <col min="10498" max="10498" width="41.109375" style="10" customWidth="1"/>
    <col min="10499" max="10499" width="46.5546875" style="10" customWidth="1"/>
    <col min="10500" max="10500" width="16.6640625" style="10" customWidth="1"/>
    <col min="10501" max="10501" width="20.109375" style="10" customWidth="1"/>
    <col min="10502" max="10502" width="20.88671875" style="10" customWidth="1"/>
    <col min="10503" max="10503" width="26" style="10" customWidth="1"/>
    <col min="10504" max="10504" width="18" style="10" customWidth="1"/>
    <col min="10505" max="10505" width="22.109375" style="10" customWidth="1"/>
    <col min="10506" max="10506" width="25.88671875" style="10" customWidth="1"/>
    <col min="10507" max="10507" width="24.44140625" style="10" customWidth="1"/>
    <col min="10508" max="10509" width="0" style="10" hidden="1" customWidth="1"/>
    <col min="10510" max="10511" width="23.6640625" style="10" customWidth="1"/>
    <col min="10512" max="10512" width="13.109375" style="10" customWidth="1"/>
    <col min="10513" max="10515" width="11.6640625" style="10" customWidth="1"/>
    <col min="10516" max="10516" width="10.88671875" style="10" customWidth="1"/>
    <col min="10517" max="10517" width="11.33203125" style="10" bestFit="1" customWidth="1"/>
    <col min="10518" max="10752" width="9.109375" style="10"/>
    <col min="10753" max="10753" width="7" style="10" customWidth="1"/>
    <col min="10754" max="10754" width="41.109375" style="10" customWidth="1"/>
    <col min="10755" max="10755" width="46.5546875" style="10" customWidth="1"/>
    <col min="10756" max="10756" width="16.6640625" style="10" customWidth="1"/>
    <col min="10757" max="10757" width="20.109375" style="10" customWidth="1"/>
    <col min="10758" max="10758" width="20.88671875" style="10" customWidth="1"/>
    <col min="10759" max="10759" width="26" style="10" customWidth="1"/>
    <col min="10760" max="10760" width="18" style="10" customWidth="1"/>
    <col min="10761" max="10761" width="22.109375" style="10" customWidth="1"/>
    <col min="10762" max="10762" width="25.88671875" style="10" customWidth="1"/>
    <col min="10763" max="10763" width="24.44140625" style="10" customWidth="1"/>
    <col min="10764" max="10765" width="0" style="10" hidden="1" customWidth="1"/>
    <col min="10766" max="10767" width="23.6640625" style="10" customWidth="1"/>
    <col min="10768" max="10768" width="13.109375" style="10" customWidth="1"/>
    <col min="10769" max="10771" width="11.6640625" style="10" customWidth="1"/>
    <col min="10772" max="10772" width="10.88671875" style="10" customWidth="1"/>
    <col min="10773" max="10773" width="11.33203125" style="10" bestFit="1" customWidth="1"/>
    <col min="10774" max="11008" width="9.109375" style="10"/>
    <col min="11009" max="11009" width="7" style="10" customWidth="1"/>
    <col min="11010" max="11010" width="41.109375" style="10" customWidth="1"/>
    <col min="11011" max="11011" width="46.5546875" style="10" customWidth="1"/>
    <col min="11012" max="11012" width="16.6640625" style="10" customWidth="1"/>
    <col min="11013" max="11013" width="20.109375" style="10" customWidth="1"/>
    <col min="11014" max="11014" width="20.88671875" style="10" customWidth="1"/>
    <col min="11015" max="11015" width="26" style="10" customWidth="1"/>
    <col min="11016" max="11016" width="18" style="10" customWidth="1"/>
    <col min="11017" max="11017" width="22.109375" style="10" customWidth="1"/>
    <col min="11018" max="11018" width="25.88671875" style="10" customWidth="1"/>
    <col min="11019" max="11019" width="24.44140625" style="10" customWidth="1"/>
    <col min="11020" max="11021" width="0" style="10" hidden="1" customWidth="1"/>
    <col min="11022" max="11023" width="23.6640625" style="10" customWidth="1"/>
    <col min="11024" max="11024" width="13.109375" style="10" customWidth="1"/>
    <col min="11025" max="11027" width="11.6640625" style="10" customWidth="1"/>
    <col min="11028" max="11028" width="10.88671875" style="10" customWidth="1"/>
    <col min="11029" max="11029" width="11.33203125" style="10" bestFit="1" customWidth="1"/>
    <col min="11030" max="11264" width="9.109375" style="10"/>
    <col min="11265" max="11265" width="7" style="10" customWidth="1"/>
    <col min="11266" max="11266" width="41.109375" style="10" customWidth="1"/>
    <col min="11267" max="11267" width="46.5546875" style="10" customWidth="1"/>
    <col min="11268" max="11268" width="16.6640625" style="10" customWidth="1"/>
    <col min="11269" max="11269" width="20.109375" style="10" customWidth="1"/>
    <col min="11270" max="11270" width="20.88671875" style="10" customWidth="1"/>
    <col min="11271" max="11271" width="26" style="10" customWidth="1"/>
    <col min="11272" max="11272" width="18" style="10" customWidth="1"/>
    <col min="11273" max="11273" width="22.109375" style="10" customWidth="1"/>
    <col min="11274" max="11274" width="25.88671875" style="10" customWidth="1"/>
    <col min="11275" max="11275" width="24.44140625" style="10" customWidth="1"/>
    <col min="11276" max="11277" width="0" style="10" hidden="1" customWidth="1"/>
    <col min="11278" max="11279" width="23.6640625" style="10" customWidth="1"/>
    <col min="11280" max="11280" width="13.109375" style="10" customWidth="1"/>
    <col min="11281" max="11283" width="11.6640625" style="10" customWidth="1"/>
    <col min="11284" max="11284" width="10.88671875" style="10" customWidth="1"/>
    <col min="11285" max="11285" width="11.33203125" style="10" bestFit="1" customWidth="1"/>
    <col min="11286" max="11520" width="9.109375" style="10"/>
    <col min="11521" max="11521" width="7" style="10" customWidth="1"/>
    <col min="11522" max="11522" width="41.109375" style="10" customWidth="1"/>
    <col min="11523" max="11523" width="46.5546875" style="10" customWidth="1"/>
    <col min="11524" max="11524" width="16.6640625" style="10" customWidth="1"/>
    <col min="11525" max="11525" width="20.109375" style="10" customWidth="1"/>
    <col min="11526" max="11526" width="20.88671875" style="10" customWidth="1"/>
    <col min="11527" max="11527" width="26" style="10" customWidth="1"/>
    <col min="11528" max="11528" width="18" style="10" customWidth="1"/>
    <col min="11529" max="11529" width="22.109375" style="10" customWidth="1"/>
    <col min="11530" max="11530" width="25.88671875" style="10" customWidth="1"/>
    <col min="11531" max="11531" width="24.44140625" style="10" customWidth="1"/>
    <col min="11532" max="11533" width="0" style="10" hidden="1" customWidth="1"/>
    <col min="11534" max="11535" width="23.6640625" style="10" customWidth="1"/>
    <col min="11536" max="11536" width="13.109375" style="10" customWidth="1"/>
    <col min="11537" max="11539" width="11.6640625" style="10" customWidth="1"/>
    <col min="11540" max="11540" width="10.88671875" style="10" customWidth="1"/>
    <col min="11541" max="11541" width="11.33203125" style="10" bestFit="1" customWidth="1"/>
    <col min="11542" max="11776" width="9.109375" style="10"/>
    <col min="11777" max="11777" width="7" style="10" customWidth="1"/>
    <col min="11778" max="11778" width="41.109375" style="10" customWidth="1"/>
    <col min="11779" max="11779" width="46.5546875" style="10" customWidth="1"/>
    <col min="11780" max="11780" width="16.6640625" style="10" customWidth="1"/>
    <col min="11781" max="11781" width="20.109375" style="10" customWidth="1"/>
    <col min="11782" max="11782" width="20.88671875" style="10" customWidth="1"/>
    <col min="11783" max="11783" width="26" style="10" customWidth="1"/>
    <col min="11784" max="11784" width="18" style="10" customWidth="1"/>
    <col min="11785" max="11785" width="22.109375" style="10" customWidth="1"/>
    <col min="11786" max="11786" width="25.88671875" style="10" customWidth="1"/>
    <col min="11787" max="11787" width="24.44140625" style="10" customWidth="1"/>
    <col min="11788" max="11789" width="0" style="10" hidden="1" customWidth="1"/>
    <col min="11790" max="11791" width="23.6640625" style="10" customWidth="1"/>
    <col min="11792" max="11792" width="13.109375" style="10" customWidth="1"/>
    <col min="11793" max="11795" width="11.6640625" style="10" customWidth="1"/>
    <col min="11796" max="11796" width="10.88671875" style="10" customWidth="1"/>
    <col min="11797" max="11797" width="11.33203125" style="10" bestFit="1" customWidth="1"/>
    <col min="11798" max="12032" width="9.109375" style="10"/>
    <col min="12033" max="12033" width="7" style="10" customWidth="1"/>
    <col min="12034" max="12034" width="41.109375" style="10" customWidth="1"/>
    <col min="12035" max="12035" width="46.5546875" style="10" customWidth="1"/>
    <col min="12036" max="12036" width="16.6640625" style="10" customWidth="1"/>
    <col min="12037" max="12037" width="20.109375" style="10" customWidth="1"/>
    <col min="12038" max="12038" width="20.88671875" style="10" customWidth="1"/>
    <col min="12039" max="12039" width="26" style="10" customWidth="1"/>
    <col min="12040" max="12040" width="18" style="10" customWidth="1"/>
    <col min="12041" max="12041" width="22.109375" style="10" customWidth="1"/>
    <col min="12042" max="12042" width="25.88671875" style="10" customWidth="1"/>
    <col min="12043" max="12043" width="24.44140625" style="10" customWidth="1"/>
    <col min="12044" max="12045" width="0" style="10" hidden="1" customWidth="1"/>
    <col min="12046" max="12047" width="23.6640625" style="10" customWidth="1"/>
    <col min="12048" max="12048" width="13.109375" style="10" customWidth="1"/>
    <col min="12049" max="12051" width="11.6640625" style="10" customWidth="1"/>
    <col min="12052" max="12052" width="10.88671875" style="10" customWidth="1"/>
    <col min="12053" max="12053" width="11.33203125" style="10" bestFit="1" customWidth="1"/>
    <col min="12054" max="12288" width="9.109375" style="10"/>
    <col min="12289" max="12289" width="7" style="10" customWidth="1"/>
    <col min="12290" max="12290" width="41.109375" style="10" customWidth="1"/>
    <col min="12291" max="12291" width="46.5546875" style="10" customWidth="1"/>
    <col min="12292" max="12292" width="16.6640625" style="10" customWidth="1"/>
    <col min="12293" max="12293" width="20.109375" style="10" customWidth="1"/>
    <col min="12294" max="12294" width="20.88671875" style="10" customWidth="1"/>
    <col min="12295" max="12295" width="26" style="10" customWidth="1"/>
    <col min="12296" max="12296" width="18" style="10" customWidth="1"/>
    <col min="12297" max="12297" width="22.109375" style="10" customWidth="1"/>
    <col min="12298" max="12298" width="25.88671875" style="10" customWidth="1"/>
    <col min="12299" max="12299" width="24.44140625" style="10" customWidth="1"/>
    <col min="12300" max="12301" width="0" style="10" hidden="1" customWidth="1"/>
    <col min="12302" max="12303" width="23.6640625" style="10" customWidth="1"/>
    <col min="12304" max="12304" width="13.109375" style="10" customWidth="1"/>
    <col min="12305" max="12307" width="11.6640625" style="10" customWidth="1"/>
    <col min="12308" max="12308" width="10.88671875" style="10" customWidth="1"/>
    <col min="12309" max="12309" width="11.33203125" style="10" bestFit="1" customWidth="1"/>
    <col min="12310" max="12544" width="9.109375" style="10"/>
    <col min="12545" max="12545" width="7" style="10" customWidth="1"/>
    <col min="12546" max="12546" width="41.109375" style="10" customWidth="1"/>
    <col min="12547" max="12547" width="46.5546875" style="10" customWidth="1"/>
    <col min="12548" max="12548" width="16.6640625" style="10" customWidth="1"/>
    <col min="12549" max="12549" width="20.109375" style="10" customWidth="1"/>
    <col min="12550" max="12550" width="20.88671875" style="10" customWidth="1"/>
    <col min="12551" max="12551" width="26" style="10" customWidth="1"/>
    <col min="12552" max="12552" width="18" style="10" customWidth="1"/>
    <col min="12553" max="12553" width="22.109375" style="10" customWidth="1"/>
    <col min="12554" max="12554" width="25.88671875" style="10" customWidth="1"/>
    <col min="12555" max="12555" width="24.44140625" style="10" customWidth="1"/>
    <col min="12556" max="12557" width="0" style="10" hidden="1" customWidth="1"/>
    <col min="12558" max="12559" width="23.6640625" style="10" customWidth="1"/>
    <col min="12560" max="12560" width="13.109375" style="10" customWidth="1"/>
    <col min="12561" max="12563" width="11.6640625" style="10" customWidth="1"/>
    <col min="12564" max="12564" width="10.88671875" style="10" customWidth="1"/>
    <col min="12565" max="12565" width="11.33203125" style="10" bestFit="1" customWidth="1"/>
    <col min="12566" max="12800" width="9.109375" style="10"/>
    <col min="12801" max="12801" width="7" style="10" customWidth="1"/>
    <col min="12802" max="12802" width="41.109375" style="10" customWidth="1"/>
    <col min="12803" max="12803" width="46.5546875" style="10" customWidth="1"/>
    <col min="12804" max="12804" width="16.6640625" style="10" customWidth="1"/>
    <col min="12805" max="12805" width="20.109375" style="10" customWidth="1"/>
    <col min="12806" max="12806" width="20.88671875" style="10" customWidth="1"/>
    <col min="12807" max="12807" width="26" style="10" customWidth="1"/>
    <col min="12808" max="12808" width="18" style="10" customWidth="1"/>
    <col min="12809" max="12809" width="22.109375" style="10" customWidth="1"/>
    <col min="12810" max="12810" width="25.88671875" style="10" customWidth="1"/>
    <col min="12811" max="12811" width="24.44140625" style="10" customWidth="1"/>
    <col min="12812" max="12813" width="0" style="10" hidden="1" customWidth="1"/>
    <col min="12814" max="12815" width="23.6640625" style="10" customWidth="1"/>
    <col min="12816" max="12816" width="13.109375" style="10" customWidth="1"/>
    <col min="12817" max="12819" width="11.6640625" style="10" customWidth="1"/>
    <col min="12820" max="12820" width="10.88671875" style="10" customWidth="1"/>
    <col min="12821" max="12821" width="11.33203125" style="10" bestFit="1" customWidth="1"/>
    <col min="12822" max="13056" width="9.109375" style="10"/>
    <col min="13057" max="13057" width="7" style="10" customWidth="1"/>
    <col min="13058" max="13058" width="41.109375" style="10" customWidth="1"/>
    <col min="13059" max="13059" width="46.5546875" style="10" customWidth="1"/>
    <col min="13060" max="13060" width="16.6640625" style="10" customWidth="1"/>
    <col min="13061" max="13061" width="20.109375" style="10" customWidth="1"/>
    <col min="13062" max="13062" width="20.88671875" style="10" customWidth="1"/>
    <col min="13063" max="13063" width="26" style="10" customWidth="1"/>
    <col min="13064" max="13064" width="18" style="10" customWidth="1"/>
    <col min="13065" max="13065" width="22.109375" style="10" customWidth="1"/>
    <col min="13066" max="13066" width="25.88671875" style="10" customWidth="1"/>
    <col min="13067" max="13067" width="24.44140625" style="10" customWidth="1"/>
    <col min="13068" max="13069" width="0" style="10" hidden="1" customWidth="1"/>
    <col min="13070" max="13071" width="23.6640625" style="10" customWidth="1"/>
    <col min="13072" max="13072" width="13.109375" style="10" customWidth="1"/>
    <col min="13073" max="13075" width="11.6640625" style="10" customWidth="1"/>
    <col min="13076" max="13076" width="10.88671875" style="10" customWidth="1"/>
    <col min="13077" max="13077" width="11.33203125" style="10" bestFit="1" customWidth="1"/>
    <col min="13078" max="13312" width="9.109375" style="10"/>
    <col min="13313" max="13313" width="7" style="10" customWidth="1"/>
    <col min="13314" max="13314" width="41.109375" style="10" customWidth="1"/>
    <col min="13315" max="13315" width="46.5546875" style="10" customWidth="1"/>
    <col min="13316" max="13316" width="16.6640625" style="10" customWidth="1"/>
    <col min="13317" max="13317" width="20.109375" style="10" customWidth="1"/>
    <col min="13318" max="13318" width="20.88671875" style="10" customWidth="1"/>
    <col min="13319" max="13319" width="26" style="10" customWidth="1"/>
    <col min="13320" max="13320" width="18" style="10" customWidth="1"/>
    <col min="13321" max="13321" width="22.109375" style="10" customWidth="1"/>
    <col min="13322" max="13322" width="25.88671875" style="10" customWidth="1"/>
    <col min="13323" max="13323" width="24.44140625" style="10" customWidth="1"/>
    <col min="13324" max="13325" width="0" style="10" hidden="1" customWidth="1"/>
    <col min="13326" max="13327" width="23.6640625" style="10" customWidth="1"/>
    <col min="13328" max="13328" width="13.109375" style="10" customWidth="1"/>
    <col min="13329" max="13331" width="11.6640625" style="10" customWidth="1"/>
    <col min="13332" max="13332" width="10.88671875" style="10" customWidth="1"/>
    <col min="13333" max="13333" width="11.33203125" style="10" bestFit="1" customWidth="1"/>
    <col min="13334" max="13568" width="9.109375" style="10"/>
    <col min="13569" max="13569" width="7" style="10" customWidth="1"/>
    <col min="13570" max="13570" width="41.109375" style="10" customWidth="1"/>
    <col min="13571" max="13571" width="46.5546875" style="10" customWidth="1"/>
    <col min="13572" max="13572" width="16.6640625" style="10" customWidth="1"/>
    <col min="13573" max="13573" width="20.109375" style="10" customWidth="1"/>
    <col min="13574" max="13574" width="20.88671875" style="10" customWidth="1"/>
    <col min="13575" max="13575" width="26" style="10" customWidth="1"/>
    <col min="13576" max="13576" width="18" style="10" customWidth="1"/>
    <col min="13577" max="13577" width="22.109375" style="10" customWidth="1"/>
    <col min="13578" max="13578" width="25.88671875" style="10" customWidth="1"/>
    <col min="13579" max="13579" width="24.44140625" style="10" customWidth="1"/>
    <col min="13580" max="13581" width="0" style="10" hidden="1" customWidth="1"/>
    <col min="13582" max="13583" width="23.6640625" style="10" customWidth="1"/>
    <col min="13584" max="13584" width="13.109375" style="10" customWidth="1"/>
    <col min="13585" max="13587" width="11.6640625" style="10" customWidth="1"/>
    <col min="13588" max="13588" width="10.88671875" style="10" customWidth="1"/>
    <col min="13589" max="13589" width="11.33203125" style="10" bestFit="1" customWidth="1"/>
    <col min="13590" max="13824" width="9.109375" style="10"/>
    <col min="13825" max="13825" width="7" style="10" customWidth="1"/>
    <col min="13826" max="13826" width="41.109375" style="10" customWidth="1"/>
    <col min="13827" max="13827" width="46.5546875" style="10" customWidth="1"/>
    <col min="13828" max="13828" width="16.6640625" style="10" customWidth="1"/>
    <col min="13829" max="13829" width="20.109375" style="10" customWidth="1"/>
    <col min="13830" max="13830" width="20.88671875" style="10" customWidth="1"/>
    <col min="13831" max="13831" width="26" style="10" customWidth="1"/>
    <col min="13832" max="13832" width="18" style="10" customWidth="1"/>
    <col min="13833" max="13833" width="22.109375" style="10" customWidth="1"/>
    <col min="13834" max="13834" width="25.88671875" style="10" customWidth="1"/>
    <col min="13835" max="13835" width="24.44140625" style="10" customWidth="1"/>
    <col min="13836" max="13837" width="0" style="10" hidden="1" customWidth="1"/>
    <col min="13838" max="13839" width="23.6640625" style="10" customWidth="1"/>
    <col min="13840" max="13840" width="13.109375" style="10" customWidth="1"/>
    <col min="13841" max="13843" width="11.6640625" style="10" customWidth="1"/>
    <col min="13844" max="13844" width="10.88671875" style="10" customWidth="1"/>
    <col min="13845" max="13845" width="11.33203125" style="10" bestFit="1" customWidth="1"/>
    <col min="13846" max="14080" width="9.109375" style="10"/>
    <col min="14081" max="14081" width="7" style="10" customWidth="1"/>
    <col min="14082" max="14082" width="41.109375" style="10" customWidth="1"/>
    <col min="14083" max="14083" width="46.5546875" style="10" customWidth="1"/>
    <col min="14084" max="14084" width="16.6640625" style="10" customWidth="1"/>
    <col min="14085" max="14085" width="20.109375" style="10" customWidth="1"/>
    <col min="14086" max="14086" width="20.88671875" style="10" customWidth="1"/>
    <col min="14087" max="14087" width="26" style="10" customWidth="1"/>
    <col min="14088" max="14088" width="18" style="10" customWidth="1"/>
    <col min="14089" max="14089" width="22.109375" style="10" customWidth="1"/>
    <col min="14090" max="14090" width="25.88671875" style="10" customWidth="1"/>
    <col min="14091" max="14091" width="24.44140625" style="10" customWidth="1"/>
    <col min="14092" max="14093" width="0" style="10" hidden="1" customWidth="1"/>
    <col min="14094" max="14095" width="23.6640625" style="10" customWidth="1"/>
    <col min="14096" max="14096" width="13.109375" style="10" customWidth="1"/>
    <col min="14097" max="14099" width="11.6640625" style="10" customWidth="1"/>
    <col min="14100" max="14100" width="10.88671875" style="10" customWidth="1"/>
    <col min="14101" max="14101" width="11.33203125" style="10" bestFit="1" customWidth="1"/>
    <col min="14102" max="14336" width="9.109375" style="10"/>
    <col min="14337" max="14337" width="7" style="10" customWidth="1"/>
    <col min="14338" max="14338" width="41.109375" style="10" customWidth="1"/>
    <col min="14339" max="14339" width="46.5546875" style="10" customWidth="1"/>
    <col min="14340" max="14340" width="16.6640625" style="10" customWidth="1"/>
    <col min="14341" max="14341" width="20.109375" style="10" customWidth="1"/>
    <col min="14342" max="14342" width="20.88671875" style="10" customWidth="1"/>
    <col min="14343" max="14343" width="26" style="10" customWidth="1"/>
    <col min="14344" max="14344" width="18" style="10" customWidth="1"/>
    <col min="14345" max="14345" width="22.109375" style="10" customWidth="1"/>
    <col min="14346" max="14346" width="25.88671875" style="10" customWidth="1"/>
    <col min="14347" max="14347" width="24.44140625" style="10" customWidth="1"/>
    <col min="14348" max="14349" width="0" style="10" hidden="1" customWidth="1"/>
    <col min="14350" max="14351" width="23.6640625" style="10" customWidth="1"/>
    <col min="14352" max="14352" width="13.109375" style="10" customWidth="1"/>
    <col min="14353" max="14355" width="11.6640625" style="10" customWidth="1"/>
    <col min="14356" max="14356" width="10.88671875" style="10" customWidth="1"/>
    <col min="14357" max="14357" width="11.33203125" style="10" bestFit="1" customWidth="1"/>
    <col min="14358" max="14592" width="9.109375" style="10"/>
    <col min="14593" max="14593" width="7" style="10" customWidth="1"/>
    <col min="14594" max="14594" width="41.109375" style="10" customWidth="1"/>
    <col min="14595" max="14595" width="46.5546875" style="10" customWidth="1"/>
    <col min="14596" max="14596" width="16.6640625" style="10" customWidth="1"/>
    <col min="14597" max="14597" width="20.109375" style="10" customWidth="1"/>
    <col min="14598" max="14598" width="20.88671875" style="10" customWidth="1"/>
    <col min="14599" max="14599" width="26" style="10" customWidth="1"/>
    <col min="14600" max="14600" width="18" style="10" customWidth="1"/>
    <col min="14601" max="14601" width="22.109375" style="10" customWidth="1"/>
    <col min="14602" max="14602" width="25.88671875" style="10" customWidth="1"/>
    <col min="14603" max="14603" width="24.44140625" style="10" customWidth="1"/>
    <col min="14604" max="14605" width="0" style="10" hidden="1" customWidth="1"/>
    <col min="14606" max="14607" width="23.6640625" style="10" customWidth="1"/>
    <col min="14608" max="14608" width="13.109375" style="10" customWidth="1"/>
    <col min="14609" max="14611" width="11.6640625" style="10" customWidth="1"/>
    <col min="14612" max="14612" width="10.88671875" style="10" customWidth="1"/>
    <col min="14613" max="14613" width="11.33203125" style="10" bestFit="1" customWidth="1"/>
    <col min="14614" max="14848" width="9.109375" style="10"/>
    <col min="14849" max="14849" width="7" style="10" customWidth="1"/>
    <col min="14850" max="14850" width="41.109375" style="10" customWidth="1"/>
    <col min="14851" max="14851" width="46.5546875" style="10" customWidth="1"/>
    <col min="14852" max="14852" width="16.6640625" style="10" customWidth="1"/>
    <col min="14853" max="14853" width="20.109375" style="10" customWidth="1"/>
    <col min="14854" max="14854" width="20.88671875" style="10" customWidth="1"/>
    <col min="14855" max="14855" width="26" style="10" customWidth="1"/>
    <col min="14856" max="14856" width="18" style="10" customWidth="1"/>
    <col min="14857" max="14857" width="22.109375" style="10" customWidth="1"/>
    <col min="14858" max="14858" width="25.88671875" style="10" customWidth="1"/>
    <col min="14859" max="14859" width="24.44140625" style="10" customWidth="1"/>
    <col min="14860" max="14861" width="0" style="10" hidden="1" customWidth="1"/>
    <col min="14862" max="14863" width="23.6640625" style="10" customWidth="1"/>
    <col min="14864" max="14864" width="13.109375" style="10" customWidth="1"/>
    <col min="14865" max="14867" width="11.6640625" style="10" customWidth="1"/>
    <col min="14868" max="14868" width="10.88671875" style="10" customWidth="1"/>
    <col min="14869" max="14869" width="11.33203125" style="10" bestFit="1" customWidth="1"/>
    <col min="14870" max="15104" width="9.109375" style="10"/>
    <col min="15105" max="15105" width="7" style="10" customWidth="1"/>
    <col min="15106" max="15106" width="41.109375" style="10" customWidth="1"/>
    <col min="15107" max="15107" width="46.5546875" style="10" customWidth="1"/>
    <col min="15108" max="15108" width="16.6640625" style="10" customWidth="1"/>
    <col min="15109" max="15109" width="20.109375" style="10" customWidth="1"/>
    <col min="15110" max="15110" width="20.88671875" style="10" customWidth="1"/>
    <col min="15111" max="15111" width="26" style="10" customWidth="1"/>
    <col min="15112" max="15112" width="18" style="10" customWidth="1"/>
    <col min="15113" max="15113" width="22.109375" style="10" customWidth="1"/>
    <col min="15114" max="15114" width="25.88671875" style="10" customWidth="1"/>
    <col min="15115" max="15115" width="24.44140625" style="10" customWidth="1"/>
    <col min="15116" max="15117" width="0" style="10" hidden="1" customWidth="1"/>
    <col min="15118" max="15119" width="23.6640625" style="10" customWidth="1"/>
    <col min="15120" max="15120" width="13.109375" style="10" customWidth="1"/>
    <col min="15121" max="15123" width="11.6640625" style="10" customWidth="1"/>
    <col min="15124" max="15124" width="10.88671875" style="10" customWidth="1"/>
    <col min="15125" max="15125" width="11.33203125" style="10" bestFit="1" customWidth="1"/>
    <col min="15126" max="15360" width="9.109375" style="10"/>
    <col min="15361" max="15361" width="7" style="10" customWidth="1"/>
    <col min="15362" max="15362" width="41.109375" style="10" customWidth="1"/>
    <col min="15363" max="15363" width="46.5546875" style="10" customWidth="1"/>
    <col min="15364" max="15364" width="16.6640625" style="10" customWidth="1"/>
    <col min="15365" max="15365" width="20.109375" style="10" customWidth="1"/>
    <col min="15366" max="15366" width="20.88671875" style="10" customWidth="1"/>
    <col min="15367" max="15367" width="26" style="10" customWidth="1"/>
    <col min="15368" max="15368" width="18" style="10" customWidth="1"/>
    <col min="15369" max="15369" width="22.109375" style="10" customWidth="1"/>
    <col min="15370" max="15370" width="25.88671875" style="10" customWidth="1"/>
    <col min="15371" max="15371" width="24.44140625" style="10" customWidth="1"/>
    <col min="15372" max="15373" width="0" style="10" hidden="1" customWidth="1"/>
    <col min="15374" max="15375" width="23.6640625" style="10" customWidth="1"/>
    <col min="15376" max="15376" width="13.109375" style="10" customWidth="1"/>
    <col min="15377" max="15379" width="11.6640625" style="10" customWidth="1"/>
    <col min="15380" max="15380" width="10.88671875" style="10" customWidth="1"/>
    <col min="15381" max="15381" width="11.33203125" style="10" bestFit="1" customWidth="1"/>
    <col min="15382" max="15616" width="9.109375" style="10"/>
    <col min="15617" max="15617" width="7" style="10" customWidth="1"/>
    <col min="15618" max="15618" width="41.109375" style="10" customWidth="1"/>
    <col min="15619" max="15619" width="46.5546875" style="10" customWidth="1"/>
    <col min="15620" max="15620" width="16.6640625" style="10" customWidth="1"/>
    <col min="15621" max="15621" width="20.109375" style="10" customWidth="1"/>
    <col min="15622" max="15622" width="20.88671875" style="10" customWidth="1"/>
    <col min="15623" max="15623" width="26" style="10" customWidth="1"/>
    <col min="15624" max="15624" width="18" style="10" customWidth="1"/>
    <col min="15625" max="15625" width="22.109375" style="10" customWidth="1"/>
    <col min="15626" max="15626" width="25.88671875" style="10" customWidth="1"/>
    <col min="15627" max="15627" width="24.44140625" style="10" customWidth="1"/>
    <col min="15628" max="15629" width="0" style="10" hidden="1" customWidth="1"/>
    <col min="15630" max="15631" width="23.6640625" style="10" customWidth="1"/>
    <col min="15632" max="15632" width="13.109375" style="10" customWidth="1"/>
    <col min="15633" max="15635" width="11.6640625" style="10" customWidth="1"/>
    <col min="15636" max="15636" width="10.88671875" style="10" customWidth="1"/>
    <col min="15637" max="15637" width="11.33203125" style="10" bestFit="1" customWidth="1"/>
    <col min="15638" max="15872" width="9.109375" style="10"/>
    <col min="15873" max="15873" width="7" style="10" customWidth="1"/>
    <col min="15874" max="15874" width="41.109375" style="10" customWidth="1"/>
    <col min="15875" max="15875" width="46.5546875" style="10" customWidth="1"/>
    <col min="15876" max="15876" width="16.6640625" style="10" customWidth="1"/>
    <col min="15877" max="15877" width="20.109375" style="10" customWidth="1"/>
    <col min="15878" max="15878" width="20.88671875" style="10" customWidth="1"/>
    <col min="15879" max="15879" width="26" style="10" customWidth="1"/>
    <col min="15880" max="15880" width="18" style="10" customWidth="1"/>
    <col min="15881" max="15881" width="22.109375" style="10" customWidth="1"/>
    <col min="15882" max="15882" width="25.88671875" style="10" customWidth="1"/>
    <col min="15883" max="15883" width="24.44140625" style="10" customWidth="1"/>
    <col min="15884" max="15885" width="0" style="10" hidden="1" customWidth="1"/>
    <col min="15886" max="15887" width="23.6640625" style="10" customWidth="1"/>
    <col min="15888" max="15888" width="13.109375" style="10" customWidth="1"/>
    <col min="15889" max="15891" width="11.6640625" style="10" customWidth="1"/>
    <col min="15892" max="15892" width="10.88671875" style="10" customWidth="1"/>
    <col min="15893" max="15893" width="11.33203125" style="10" bestFit="1" customWidth="1"/>
    <col min="15894" max="16128" width="9.109375" style="10"/>
    <col min="16129" max="16129" width="7" style="10" customWidth="1"/>
    <col min="16130" max="16130" width="41.109375" style="10" customWidth="1"/>
    <col min="16131" max="16131" width="46.5546875" style="10" customWidth="1"/>
    <col min="16132" max="16132" width="16.6640625" style="10" customWidth="1"/>
    <col min="16133" max="16133" width="20.109375" style="10" customWidth="1"/>
    <col min="16134" max="16134" width="20.88671875" style="10" customWidth="1"/>
    <col min="16135" max="16135" width="26" style="10" customWidth="1"/>
    <col min="16136" max="16136" width="18" style="10" customWidth="1"/>
    <col min="16137" max="16137" width="22.109375" style="10" customWidth="1"/>
    <col min="16138" max="16138" width="25.88671875" style="10" customWidth="1"/>
    <col min="16139" max="16139" width="24.44140625" style="10" customWidth="1"/>
    <col min="16140" max="16141" width="0" style="10" hidden="1" customWidth="1"/>
    <col min="16142" max="16143" width="23.6640625" style="10" customWidth="1"/>
    <col min="16144" max="16144" width="13.109375" style="10" customWidth="1"/>
    <col min="16145" max="16147" width="11.6640625" style="10" customWidth="1"/>
    <col min="16148" max="16148" width="10.88671875" style="10" customWidth="1"/>
    <col min="16149" max="16149" width="11.33203125" style="10" bestFit="1" customWidth="1"/>
    <col min="16150" max="16384" width="9.109375" style="10"/>
  </cols>
  <sheetData>
    <row r="1" spans="1:20" ht="18.75" customHeight="1" x14ac:dyDescent="0.3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461"/>
      <c r="Q1" s="461"/>
      <c r="R1" s="78"/>
      <c r="S1" s="78"/>
    </row>
    <row r="2" spans="1:20" ht="18" x14ac:dyDescent="0.3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8" x14ac:dyDescent="0.3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8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28.5" customHeight="1" x14ac:dyDescent="0.35">
      <c r="B5" s="462" t="s">
        <v>87</v>
      </c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12"/>
      <c r="P5" s="12"/>
      <c r="Q5" s="11"/>
      <c r="R5" s="11"/>
      <c r="S5" s="11"/>
      <c r="T5" s="11"/>
    </row>
    <row r="6" spans="1:20" ht="24" customHeight="1" x14ac:dyDescent="0.35">
      <c r="B6" s="463" t="s">
        <v>88</v>
      </c>
      <c r="C6" s="463"/>
      <c r="D6" s="463"/>
      <c r="E6" s="463"/>
      <c r="F6" s="463"/>
      <c r="G6" s="463"/>
      <c r="H6" s="463"/>
      <c r="I6" s="463"/>
      <c r="J6" s="463"/>
      <c r="K6" s="463"/>
      <c r="L6" s="463"/>
      <c r="M6" s="463"/>
      <c r="N6" s="463"/>
      <c r="O6" s="13"/>
      <c r="P6" s="13"/>
      <c r="Q6" s="11"/>
      <c r="R6" s="11"/>
      <c r="S6" s="11"/>
    </row>
    <row r="7" spans="1:20" ht="24" customHeight="1" x14ac:dyDescent="0.35">
      <c r="B7" s="463" t="s">
        <v>243</v>
      </c>
      <c r="C7" s="463"/>
      <c r="D7" s="463"/>
      <c r="E7" s="463"/>
      <c r="F7" s="463"/>
      <c r="G7" s="463"/>
      <c r="H7" s="463"/>
      <c r="I7" s="463"/>
      <c r="J7" s="463"/>
      <c r="K7" s="463"/>
      <c r="L7" s="463"/>
      <c r="M7" s="463"/>
      <c r="N7" s="463"/>
      <c r="O7" s="13"/>
      <c r="P7" s="13"/>
      <c r="Q7" s="11"/>
      <c r="R7" s="11"/>
      <c r="S7" s="11"/>
    </row>
    <row r="8" spans="1:20" ht="24" customHeight="1" x14ac:dyDescent="0.35">
      <c r="B8" s="464" t="str">
        <f>'[1]16'!A2</f>
        <v>МБОУ СОШ № 183</v>
      </c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13"/>
      <c r="P8" s="13"/>
      <c r="Q8" s="11"/>
      <c r="R8" s="11"/>
      <c r="S8" s="11"/>
    </row>
    <row r="9" spans="1:20" ht="18" x14ac:dyDescent="0.35">
      <c r="B9" s="439" t="s">
        <v>89</v>
      </c>
      <c r="C9" s="439"/>
      <c r="D9" s="439"/>
      <c r="E9" s="439"/>
      <c r="F9" s="439"/>
      <c r="G9" s="439"/>
      <c r="H9" s="439"/>
      <c r="I9" s="439"/>
      <c r="J9" s="439"/>
      <c r="K9" s="439"/>
      <c r="L9" s="439"/>
      <c r="M9" s="439"/>
      <c r="N9" s="439"/>
      <c r="O9" s="30"/>
      <c r="P9" s="30"/>
      <c r="Q9" s="11"/>
      <c r="R9" s="11"/>
      <c r="S9" s="11"/>
      <c r="T9" s="11"/>
    </row>
    <row r="10" spans="1:20" ht="18" x14ac:dyDescent="0.35">
      <c r="B10" s="11"/>
      <c r="C10" s="11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1"/>
      <c r="R10" s="11"/>
      <c r="S10" s="11"/>
      <c r="T10" s="11"/>
    </row>
    <row r="11" spans="1:20" ht="77.25" customHeight="1" x14ac:dyDescent="0.25">
      <c r="A11" s="440" t="s">
        <v>90</v>
      </c>
      <c r="B11" s="443" t="s">
        <v>91</v>
      </c>
      <c r="C11" s="444"/>
      <c r="D11" s="449" t="s">
        <v>3</v>
      </c>
      <c r="E11" s="452" t="s">
        <v>92</v>
      </c>
      <c r="F11" s="455" t="s">
        <v>93</v>
      </c>
      <c r="G11" s="452" t="s">
        <v>94</v>
      </c>
      <c r="H11" s="452" t="s">
        <v>105</v>
      </c>
      <c r="I11" s="452" t="s">
        <v>95</v>
      </c>
      <c r="J11" s="437" t="s">
        <v>96</v>
      </c>
      <c r="K11" s="458"/>
      <c r="L11" s="458"/>
      <c r="M11" s="458"/>
      <c r="N11" s="458"/>
      <c r="O11" s="438"/>
    </row>
    <row r="12" spans="1:20" ht="24" customHeight="1" x14ac:dyDescent="0.25">
      <c r="A12" s="441"/>
      <c r="B12" s="445"/>
      <c r="C12" s="446"/>
      <c r="D12" s="450"/>
      <c r="E12" s="453"/>
      <c r="F12" s="456"/>
      <c r="G12" s="453"/>
      <c r="H12" s="453"/>
      <c r="I12" s="453"/>
      <c r="J12" s="459" t="s">
        <v>97</v>
      </c>
      <c r="K12" s="460" t="s">
        <v>98</v>
      </c>
      <c r="L12" s="460"/>
      <c r="M12" s="460"/>
      <c r="N12" s="460"/>
      <c r="O12" s="460"/>
    </row>
    <row r="13" spans="1:20" ht="61.5" customHeight="1" x14ac:dyDescent="0.25">
      <c r="A13" s="442"/>
      <c r="B13" s="447"/>
      <c r="C13" s="448"/>
      <c r="D13" s="451"/>
      <c r="E13" s="454"/>
      <c r="F13" s="457"/>
      <c r="G13" s="454"/>
      <c r="H13" s="454"/>
      <c r="I13" s="454"/>
      <c r="J13" s="459"/>
      <c r="K13" s="71" t="s">
        <v>99</v>
      </c>
      <c r="L13" s="71" t="s">
        <v>236</v>
      </c>
      <c r="M13" s="71" t="s">
        <v>237</v>
      </c>
      <c r="N13" s="71" t="s">
        <v>134</v>
      </c>
      <c r="O13" s="71" t="s">
        <v>106</v>
      </c>
    </row>
    <row r="14" spans="1:20" ht="23.25" customHeight="1" x14ac:dyDescent="0.25">
      <c r="A14" s="81">
        <v>1</v>
      </c>
      <c r="B14" s="437">
        <v>2</v>
      </c>
      <c r="C14" s="438"/>
      <c r="D14" s="79">
        <v>3</v>
      </c>
      <c r="E14" s="80">
        <v>4</v>
      </c>
      <c r="F14" s="80">
        <v>5</v>
      </c>
      <c r="G14" s="80" t="s">
        <v>100</v>
      </c>
      <c r="H14" s="80">
        <v>7</v>
      </c>
      <c r="I14" s="80">
        <v>8</v>
      </c>
      <c r="J14" s="82" t="s">
        <v>238</v>
      </c>
      <c r="K14" s="14" t="s">
        <v>107</v>
      </c>
      <c r="L14" s="14" t="s">
        <v>239</v>
      </c>
      <c r="M14" s="14" t="s">
        <v>239</v>
      </c>
      <c r="N14" s="14" t="s">
        <v>239</v>
      </c>
      <c r="O14" s="14" t="s">
        <v>240</v>
      </c>
    </row>
    <row r="15" spans="1:20" ht="62.25" customHeight="1" x14ac:dyDescent="0.25">
      <c r="A15" s="15">
        <v>1</v>
      </c>
      <c r="B15" s="16" t="s">
        <v>135</v>
      </c>
      <c r="C15" s="72" t="s">
        <v>1</v>
      </c>
      <c r="D15" s="37" t="str">
        <f t="array" ref="D15:D74">TRANSPOSE('[1]16'!C10:BJ10)</f>
        <v>801012О.99.0.БА81АЭ92001</v>
      </c>
      <c r="E15" s="32">
        <f>IFERROR(ROUND('[1]16'!C169/F15,2),0)</f>
        <v>41057.019999999997</v>
      </c>
      <c r="F15" s="17">
        <f t="array" ref="F15:F74">TRANSPOSE('[1]16'!C131:BJ131)</f>
        <v>515</v>
      </c>
      <c r="G15" s="18">
        <f t="shared" ref="G15:G74" si="0">E15*F15</f>
        <v>21144365.299999997</v>
      </c>
      <c r="H15" s="18" t="s">
        <v>136</v>
      </c>
      <c r="I15" s="18" t="s">
        <v>136</v>
      </c>
      <c r="J15" s="18" t="s">
        <v>136</v>
      </c>
      <c r="K15" s="18" t="s">
        <v>136</v>
      </c>
      <c r="L15" s="18" t="s">
        <v>136</v>
      </c>
      <c r="M15" s="18" t="s">
        <v>136</v>
      </c>
      <c r="N15" s="18" t="s">
        <v>136</v>
      </c>
      <c r="O15" s="18" t="s">
        <v>136</v>
      </c>
      <c r="P15" s="22"/>
    </row>
    <row r="16" spans="1:20" ht="66" hidden="1" customHeight="1" x14ac:dyDescent="0.25">
      <c r="A16" s="15"/>
      <c r="B16" s="16" t="s">
        <v>135</v>
      </c>
      <c r="C16" s="72" t="s">
        <v>1</v>
      </c>
      <c r="D16" s="37" t="str">
        <v>801012О.99.0.БА81АЮ07001</v>
      </c>
      <c r="E16" s="32">
        <f>IFERROR(ROUND('[1]16'!D169/F16,2),0)</f>
        <v>0</v>
      </c>
      <c r="F16" s="17">
        <v>0</v>
      </c>
      <c r="G16" s="18">
        <f t="shared" si="0"/>
        <v>0</v>
      </c>
      <c r="H16" s="18" t="s">
        <v>136</v>
      </c>
      <c r="I16" s="18" t="s">
        <v>136</v>
      </c>
      <c r="J16" s="18" t="s">
        <v>136</v>
      </c>
      <c r="K16" s="18" t="s">
        <v>136</v>
      </c>
      <c r="L16" s="18" t="s">
        <v>136</v>
      </c>
      <c r="M16" s="18" t="s">
        <v>136</v>
      </c>
      <c r="N16" s="18" t="s">
        <v>136</v>
      </c>
      <c r="O16" s="18" t="s">
        <v>136</v>
      </c>
      <c r="P16" s="22"/>
    </row>
    <row r="17" spans="1:16" ht="66" hidden="1" customHeight="1" x14ac:dyDescent="0.25">
      <c r="A17" s="15"/>
      <c r="B17" s="16" t="s">
        <v>135</v>
      </c>
      <c r="C17" s="72" t="s">
        <v>1</v>
      </c>
      <c r="D17" s="37" t="str">
        <v>801012О.99.0.БА81АЭ96001</v>
      </c>
      <c r="E17" s="32">
        <f>IFERROR(ROUND('[1]16'!E169/F17,2),0)</f>
        <v>0</v>
      </c>
      <c r="F17" s="17">
        <v>0</v>
      </c>
      <c r="G17" s="18">
        <f t="shared" si="0"/>
        <v>0</v>
      </c>
      <c r="H17" s="18" t="s">
        <v>136</v>
      </c>
      <c r="I17" s="18" t="s">
        <v>136</v>
      </c>
      <c r="J17" s="18" t="s">
        <v>136</v>
      </c>
      <c r="K17" s="18" t="s">
        <v>136</v>
      </c>
      <c r="L17" s="18" t="s">
        <v>136</v>
      </c>
      <c r="M17" s="18" t="s">
        <v>136</v>
      </c>
      <c r="N17" s="18" t="s">
        <v>136</v>
      </c>
      <c r="O17" s="18" t="s">
        <v>136</v>
      </c>
      <c r="P17" s="22"/>
    </row>
    <row r="18" spans="1:16" ht="66" hidden="1" customHeight="1" x14ac:dyDescent="0.25">
      <c r="A18" s="15"/>
      <c r="B18" s="16" t="s">
        <v>135</v>
      </c>
      <c r="C18" s="72" t="s">
        <v>1</v>
      </c>
      <c r="D18" s="37" t="str">
        <v>801012О.99.0.БА81АЮ11001</v>
      </c>
      <c r="E18" s="32">
        <f>IFERROR(ROUND('[1]16'!F169/F18,2),0)</f>
        <v>0</v>
      </c>
      <c r="F18" s="17">
        <v>0</v>
      </c>
      <c r="G18" s="18">
        <f t="shared" si="0"/>
        <v>0</v>
      </c>
      <c r="H18" s="18" t="s">
        <v>136</v>
      </c>
      <c r="I18" s="18" t="s">
        <v>136</v>
      </c>
      <c r="J18" s="18" t="s">
        <v>136</v>
      </c>
      <c r="K18" s="18" t="s">
        <v>136</v>
      </c>
      <c r="L18" s="18" t="s">
        <v>136</v>
      </c>
      <c r="M18" s="18" t="s">
        <v>136</v>
      </c>
      <c r="N18" s="18" t="s">
        <v>136</v>
      </c>
      <c r="O18" s="18" t="s">
        <v>136</v>
      </c>
      <c r="P18" s="22"/>
    </row>
    <row r="19" spans="1:16" ht="66" hidden="1" customHeight="1" x14ac:dyDescent="0.25">
      <c r="A19" s="15"/>
      <c r="B19" s="16" t="s">
        <v>135</v>
      </c>
      <c r="C19" s="72" t="s">
        <v>1</v>
      </c>
      <c r="D19" s="37" t="str">
        <v>801012О.99.0.БА81АЮ00001</v>
      </c>
      <c r="E19" s="32">
        <f>IFERROR(ROUND('[1]16'!G169/F19,2),0)</f>
        <v>0</v>
      </c>
      <c r="F19" s="17">
        <v>0</v>
      </c>
      <c r="G19" s="18">
        <f t="shared" si="0"/>
        <v>0</v>
      </c>
      <c r="H19" s="18" t="s">
        <v>136</v>
      </c>
      <c r="I19" s="18" t="s">
        <v>136</v>
      </c>
      <c r="J19" s="18" t="s">
        <v>136</v>
      </c>
      <c r="K19" s="18" t="s">
        <v>136</v>
      </c>
      <c r="L19" s="18" t="s">
        <v>136</v>
      </c>
      <c r="M19" s="18" t="s">
        <v>136</v>
      </c>
      <c r="N19" s="18" t="s">
        <v>136</v>
      </c>
      <c r="O19" s="18" t="s">
        <v>136</v>
      </c>
      <c r="P19" s="22"/>
    </row>
    <row r="20" spans="1:16" ht="66" hidden="1" customHeight="1" x14ac:dyDescent="0.25">
      <c r="A20" s="15"/>
      <c r="B20" s="16" t="s">
        <v>135</v>
      </c>
      <c r="C20" s="72" t="s">
        <v>1</v>
      </c>
      <c r="D20" s="37" t="str">
        <v>801012О.99.0.БА81АЮ15001</v>
      </c>
      <c r="E20" s="32">
        <f>IFERROR(ROUND('[1]16'!H169/F20,2),0)</f>
        <v>0</v>
      </c>
      <c r="F20" s="17">
        <v>0</v>
      </c>
      <c r="G20" s="18">
        <f t="shared" si="0"/>
        <v>0</v>
      </c>
      <c r="H20" s="18" t="s">
        <v>136</v>
      </c>
      <c r="I20" s="18" t="s">
        <v>136</v>
      </c>
      <c r="J20" s="18" t="s">
        <v>136</v>
      </c>
      <c r="K20" s="18" t="s">
        <v>136</v>
      </c>
      <c r="L20" s="18" t="s">
        <v>136</v>
      </c>
      <c r="M20" s="18" t="s">
        <v>136</v>
      </c>
      <c r="N20" s="18" t="s">
        <v>136</v>
      </c>
      <c r="O20" s="18" t="s">
        <v>136</v>
      </c>
      <c r="P20" s="22"/>
    </row>
    <row r="21" spans="1:16" ht="66" hidden="1" customHeight="1" x14ac:dyDescent="0.25">
      <c r="A21" s="15"/>
      <c r="B21" s="16" t="s">
        <v>135</v>
      </c>
      <c r="C21" s="72" t="s">
        <v>137</v>
      </c>
      <c r="D21" s="37" t="str">
        <v>801012О.99.0.БА81АП40001</v>
      </c>
      <c r="E21" s="32">
        <f>IFERROR(ROUND('[1]16'!I169/F21,2),0)</f>
        <v>0</v>
      </c>
      <c r="F21" s="17">
        <v>0</v>
      </c>
      <c r="G21" s="18">
        <f t="shared" si="0"/>
        <v>0</v>
      </c>
      <c r="H21" s="18" t="s">
        <v>136</v>
      </c>
      <c r="I21" s="18" t="s">
        <v>136</v>
      </c>
      <c r="J21" s="18" t="s">
        <v>136</v>
      </c>
      <c r="K21" s="18" t="s">
        <v>136</v>
      </c>
      <c r="L21" s="18" t="s">
        <v>136</v>
      </c>
      <c r="M21" s="18" t="s">
        <v>136</v>
      </c>
      <c r="N21" s="18" t="s">
        <v>136</v>
      </c>
      <c r="O21" s="18" t="s">
        <v>136</v>
      </c>
      <c r="P21" s="22"/>
    </row>
    <row r="22" spans="1:16" ht="66" hidden="1" customHeight="1" x14ac:dyDescent="0.25">
      <c r="A22" s="15"/>
      <c r="B22" s="16" t="s">
        <v>135</v>
      </c>
      <c r="C22" s="72" t="s">
        <v>137</v>
      </c>
      <c r="D22" s="37" t="str">
        <v>801012О.99.0.БА81АП55001</v>
      </c>
      <c r="E22" s="32">
        <f>IFERROR(ROUND('[1]16'!J169/F22,2),0)</f>
        <v>0</v>
      </c>
      <c r="F22" s="17">
        <v>0</v>
      </c>
      <c r="G22" s="18">
        <f t="shared" si="0"/>
        <v>0</v>
      </c>
      <c r="H22" s="18" t="s">
        <v>136</v>
      </c>
      <c r="I22" s="18" t="s">
        <v>136</v>
      </c>
      <c r="J22" s="18" t="s">
        <v>136</v>
      </c>
      <c r="K22" s="18" t="s">
        <v>136</v>
      </c>
      <c r="L22" s="18" t="s">
        <v>136</v>
      </c>
      <c r="M22" s="18" t="s">
        <v>136</v>
      </c>
      <c r="N22" s="18" t="s">
        <v>136</v>
      </c>
      <c r="O22" s="18" t="s">
        <v>136</v>
      </c>
      <c r="P22" s="22"/>
    </row>
    <row r="23" spans="1:16" ht="66" hidden="1" customHeight="1" x14ac:dyDescent="0.25">
      <c r="A23" s="15"/>
      <c r="B23" s="16" t="s">
        <v>135</v>
      </c>
      <c r="C23" s="72" t="s">
        <v>137</v>
      </c>
      <c r="D23" s="37" t="str">
        <v>801012О.99.0.БА81АП44001</v>
      </c>
      <c r="E23" s="32">
        <f>IFERROR(ROUND('[1]16'!K169/F23,2),0)</f>
        <v>0</v>
      </c>
      <c r="F23" s="17">
        <v>0</v>
      </c>
      <c r="G23" s="18">
        <f t="shared" si="0"/>
        <v>0</v>
      </c>
      <c r="H23" s="18" t="s">
        <v>136</v>
      </c>
      <c r="I23" s="18" t="s">
        <v>136</v>
      </c>
      <c r="J23" s="18" t="s">
        <v>136</v>
      </c>
      <c r="K23" s="18" t="s">
        <v>136</v>
      </c>
      <c r="L23" s="18" t="s">
        <v>136</v>
      </c>
      <c r="M23" s="18" t="s">
        <v>136</v>
      </c>
      <c r="N23" s="18" t="s">
        <v>136</v>
      </c>
      <c r="O23" s="18" t="s">
        <v>136</v>
      </c>
      <c r="P23" s="22"/>
    </row>
    <row r="24" spans="1:16" ht="66" hidden="1" customHeight="1" x14ac:dyDescent="0.25">
      <c r="A24" s="15"/>
      <c r="B24" s="16" t="s">
        <v>135</v>
      </c>
      <c r="C24" s="72" t="s">
        <v>137</v>
      </c>
      <c r="D24" s="37" t="str">
        <v>801012О.99.0.БА81АП59001</v>
      </c>
      <c r="E24" s="32">
        <f>IFERROR(ROUND('[1]16'!L169/F24,2),0)</f>
        <v>0</v>
      </c>
      <c r="F24" s="17">
        <v>0</v>
      </c>
      <c r="G24" s="18">
        <f t="shared" si="0"/>
        <v>0</v>
      </c>
      <c r="H24" s="18" t="s">
        <v>136</v>
      </c>
      <c r="I24" s="18" t="s">
        <v>136</v>
      </c>
      <c r="J24" s="18" t="s">
        <v>136</v>
      </c>
      <c r="K24" s="18" t="s">
        <v>136</v>
      </c>
      <c r="L24" s="18" t="s">
        <v>136</v>
      </c>
      <c r="M24" s="18" t="s">
        <v>136</v>
      </c>
      <c r="N24" s="18" t="s">
        <v>136</v>
      </c>
      <c r="O24" s="18" t="s">
        <v>136</v>
      </c>
      <c r="P24" s="22"/>
    </row>
    <row r="25" spans="1:16" ht="66" hidden="1" customHeight="1" x14ac:dyDescent="0.25">
      <c r="A25" s="15"/>
      <c r="B25" s="16" t="s">
        <v>135</v>
      </c>
      <c r="C25" s="72" t="s">
        <v>137</v>
      </c>
      <c r="D25" s="37" t="str">
        <v>801012О.99.0.БА81АП48001</v>
      </c>
      <c r="E25" s="32">
        <f>IFERROR(ROUND('[1]16'!M169/F25,2),0)</f>
        <v>0</v>
      </c>
      <c r="F25" s="17">
        <v>0</v>
      </c>
      <c r="G25" s="18">
        <f t="shared" si="0"/>
        <v>0</v>
      </c>
      <c r="H25" s="18" t="s">
        <v>136</v>
      </c>
      <c r="I25" s="18" t="s">
        <v>136</v>
      </c>
      <c r="J25" s="18" t="s">
        <v>136</v>
      </c>
      <c r="K25" s="18" t="s">
        <v>136</v>
      </c>
      <c r="L25" s="18" t="s">
        <v>136</v>
      </c>
      <c r="M25" s="18" t="s">
        <v>136</v>
      </c>
      <c r="N25" s="18" t="s">
        <v>136</v>
      </c>
      <c r="O25" s="18" t="s">
        <v>136</v>
      </c>
      <c r="P25" s="22"/>
    </row>
    <row r="26" spans="1:16" ht="66" hidden="1" customHeight="1" x14ac:dyDescent="0.25">
      <c r="A26" s="15"/>
      <c r="B26" s="16" t="s">
        <v>135</v>
      </c>
      <c r="C26" s="72" t="s">
        <v>137</v>
      </c>
      <c r="D26" s="37" t="str">
        <v>801012О.99.0.БА81АП63001</v>
      </c>
      <c r="E26" s="32">
        <f>IFERROR(ROUND('[1]16'!N169/F26,2),0)</f>
        <v>0</v>
      </c>
      <c r="F26" s="17">
        <v>0</v>
      </c>
      <c r="G26" s="18">
        <f t="shared" si="0"/>
        <v>0</v>
      </c>
      <c r="H26" s="18" t="s">
        <v>136</v>
      </c>
      <c r="I26" s="18" t="s">
        <v>136</v>
      </c>
      <c r="J26" s="18" t="s">
        <v>136</v>
      </c>
      <c r="K26" s="18" t="s">
        <v>136</v>
      </c>
      <c r="L26" s="18" t="s">
        <v>136</v>
      </c>
      <c r="M26" s="18" t="s">
        <v>136</v>
      </c>
      <c r="N26" s="18" t="s">
        <v>136</v>
      </c>
      <c r="O26" s="18" t="s">
        <v>136</v>
      </c>
      <c r="P26" s="22"/>
    </row>
    <row r="27" spans="1:16" ht="60.75" customHeight="1" x14ac:dyDescent="0.25">
      <c r="A27" s="15">
        <v>2</v>
      </c>
      <c r="B27" s="16" t="s">
        <v>135</v>
      </c>
      <c r="C27" s="72" t="s">
        <v>138</v>
      </c>
      <c r="D27" s="37" t="str">
        <v>801012О.99.0.БА81АВ88000</v>
      </c>
      <c r="E27" s="32">
        <f>IFERROR(ROUND('[1]16'!O169/F27,2),0)</f>
        <v>41057.019999999997</v>
      </c>
      <c r="F27" s="17">
        <v>12</v>
      </c>
      <c r="G27" s="18">
        <f t="shared" si="0"/>
        <v>492684.24</v>
      </c>
      <c r="H27" s="18" t="s">
        <v>136</v>
      </c>
      <c r="I27" s="18" t="s">
        <v>136</v>
      </c>
      <c r="J27" s="18" t="s">
        <v>136</v>
      </c>
      <c r="K27" s="18" t="s">
        <v>136</v>
      </c>
      <c r="L27" s="18" t="s">
        <v>136</v>
      </c>
      <c r="M27" s="18" t="s">
        <v>136</v>
      </c>
      <c r="N27" s="18" t="s">
        <v>136</v>
      </c>
      <c r="O27" s="18" t="s">
        <v>136</v>
      </c>
      <c r="P27" s="22"/>
    </row>
    <row r="28" spans="1:16" ht="66" hidden="1" customHeight="1" x14ac:dyDescent="0.25">
      <c r="A28" s="15"/>
      <c r="B28" s="16" t="s">
        <v>135</v>
      </c>
      <c r="C28" s="72" t="s">
        <v>138</v>
      </c>
      <c r="D28" s="37" t="str">
        <v>801012О.99.0.БА81АГ03000</v>
      </c>
      <c r="E28" s="32">
        <f>IFERROR(ROUND('[1]16'!P169/F28,2),0)</f>
        <v>0</v>
      </c>
      <c r="F28" s="17">
        <v>0</v>
      </c>
      <c r="G28" s="18">
        <f t="shared" si="0"/>
        <v>0</v>
      </c>
      <c r="H28" s="18" t="s">
        <v>136</v>
      </c>
      <c r="I28" s="18" t="s">
        <v>136</v>
      </c>
      <c r="J28" s="18" t="s">
        <v>136</v>
      </c>
      <c r="K28" s="18" t="s">
        <v>136</v>
      </c>
      <c r="L28" s="18" t="s">
        <v>136</v>
      </c>
      <c r="M28" s="18" t="s">
        <v>136</v>
      </c>
      <c r="N28" s="18" t="s">
        <v>136</v>
      </c>
      <c r="O28" s="18" t="s">
        <v>136</v>
      </c>
      <c r="P28" s="22"/>
    </row>
    <row r="29" spans="1:16" ht="66" hidden="1" customHeight="1" x14ac:dyDescent="0.25">
      <c r="A29" s="15"/>
      <c r="B29" s="16" t="s">
        <v>135</v>
      </c>
      <c r="C29" s="72" t="s">
        <v>138</v>
      </c>
      <c r="D29" s="37" t="str">
        <v>801012О.99.0.БА81АВ92000</v>
      </c>
      <c r="E29" s="32">
        <f>IFERROR(ROUND('[1]16'!Q169/F29,2),0)</f>
        <v>0</v>
      </c>
      <c r="F29" s="17">
        <v>0</v>
      </c>
      <c r="G29" s="18">
        <f t="shared" si="0"/>
        <v>0</v>
      </c>
      <c r="H29" s="18" t="s">
        <v>136</v>
      </c>
      <c r="I29" s="18" t="s">
        <v>136</v>
      </c>
      <c r="J29" s="18" t="s">
        <v>136</v>
      </c>
      <c r="K29" s="18" t="s">
        <v>136</v>
      </c>
      <c r="L29" s="18" t="s">
        <v>136</v>
      </c>
      <c r="M29" s="18" t="s">
        <v>136</v>
      </c>
      <c r="N29" s="18" t="s">
        <v>136</v>
      </c>
      <c r="O29" s="18" t="s">
        <v>136</v>
      </c>
      <c r="P29" s="22"/>
    </row>
    <row r="30" spans="1:16" ht="66" hidden="1" customHeight="1" x14ac:dyDescent="0.25">
      <c r="A30" s="15"/>
      <c r="B30" s="16" t="s">
        <v>135</v>
      </c>
      <c r="C30" s="72" t="s">
        <v>138</v>
      </c>
      <c r="D30" s="37" t="str">
        <v>801012О.99.0.БА81АГ07000</v>
      </c>
      <c r="E30" s="32">
        <f>IFERROR(ROUND('[1]16'!R169/F30,2),0)</f>
        <v>0</v>
      </c>
      <c r="F30" s="17">
        <v>0</v>
      </c>
      <c r="G30" s="18">
        <f t="shared" si="0"/>
        <v>0</v>
      </c>
      <c r="H30" s="18" t="s">
        <v>136</v>
      </c>
      <c r="I30" s="18" t="s">
        <v>136</v>
      </c>
      <c r="J30" s="18" t="s">
        <v>136</v>
      </c>
      <c r="K30" s="18" t="s">
        <v>136</v>
      </c>
      <c r="L30" s="18" t="s">
        <v>136</v>
      </c>
      <c r="M30" s="18" t="s">
        <v>136</v>
      </c>
      <c r="N30" s="18" t="s">
        <v>136</v>
      </c>
      <c r="O30" s="18" t="s">
        <v>136</v>
      </c>
      <c r="P30" s="22"/>
    </row>
    <row r="31" spans="1:16" ht="66" hidden="1" customHeight="1" x14ac:dyDescent="0.25">
      <c r="A31" s="15"/>
      <c r="B31" s="16" t="s">
        <v>135</v>
      </c>
      <c r="C31" s="72" t="s">
        <v>138</v>
      </c>
      <c r="D31" s="37" t="str">
        <v>801012О.99.0.БА81АВ96000</v>
      </c>
      <c r="E31" s="32">
        <f>IFERROR(ROUND('[1]16'!S169/F31,2),0)</f>
        <v>0</v>
      </c>
      <c r="F31" s="17">
        <v>0</v>
      </c>
      <c r="G31" s="18">
        <f t="shared" si="0"/>
        <v>0</v>
      </c>
      <c r="H31" s="18" t="s">
        <v>136</v>
      </c>
      <c r="I31" s="18" t="s">
        <v>136</v>
      </c>
      <c r="J31" s="18" t="s">
        <v>136</v>
      </c>
      <c r="K31" s="18" t="s">
        <v>136</v>
      </c>
      <c r="L31" s="18" t="s">
        <v>136</v>
      </c>
      <c r="M31" s="18" t="s">
        <v>136</v>
      </c>
      <c r="N31" s="18" t="s">
        <v>136</v>
      </c>
      <c r="O31" s="18" t="s">
        <v>136</v>
      </c>
      <c r="P31" s="22"/>
    </row>
    <row r="32" spans="1:16" ht="66" hidden="1" customHeight="1" x14ac:dyDescent="0.25">
      <c r="A32" s="15"/>
      <c r="B32" s="16" t="s">
        <v>135</v>
      </c>
      <c r="C32" s="72" t="s">
        <v>138</v>
      </c>
      <c r="D32" s="37" t="str">
        <v>801012О.99.0.БА81АГ11000</v>
      </c>
      <c r="E32" s="32">
        <f>IFERROR(ROUND('[1]16'!T169/F32,2),0)</f>
        <v>0</v>
      </c>
      <c r="F32" s="17">
        <v>0</v>
      </c>
      <c r="G32" s="18">
        <f t="shared" si="0"/>
        <v>0</v>
      </c>
      <c r="H32" s="18" t="s">
        <v>136</v>
      </c>
      <c r="I32" s="18" t="s">
        <v>136</v>
      </c>
      <c r="J32" s="18" t="s">
        <v>136</v>
      </c>
      <c r="K32" s="18" t="s">
        <v>136</v>
      </c>
      <c r="L32" s="18" t="s">
        <v>136</v>
      </c>
      <c r="M32" s="18" t="s">
        <v>136</v>
      </c>
      <c r="N32" s="18" t="s">
        <v>136</v>
      </c>
      <c r="O32" s="18" t="s">
        <v>136</v>
      </c>
      <c r="P32" s="22"/>
    </row>
    <row r="33" spans="1:16" ht="56.25" customHeight="1" x14ac:dyDescent="0.25">
      <c r="A33" s="15">
        <v>3</v>
      </c>
      <c r="B33" s="16" t="s">
        <v>139</v>
      </c>
      <c r="C33" s="72" t="s">
        <v>1</v>
      </c>
      <c r="D33" s="37" t="str">
        <v>802111О.99.0.БА96АЮ58001</v>
      </c>
      <c r="E33" s="32">
        <f>IFERROR(ROUND('[1]16'!U169/F33,2),0)</f>
        <v>47909.72</v>
      </c>
      <c r="F33" s="17">
        <v>208</v>
      </c>
      <c r="G33" s="18">
        <f t="shared" si="0"/>
        <v>9965221.7599999998</v>
      </c>
      <c r="H33" s="18" t="s">
        <v>136</v>
      </c>
      <c r="I33" s="18" t="s">
        <v>136</v>
      </c>
      <c r="J33" s="18" t="s">
        <v>136</v>
      </c>
      <c r="K33" s="18" t="s">
        <v>136</v>
      </c>
      <c r="L33" s="18" t="s">
        <v>136</v>
      </c>
      <c r="M33" s="18" t="s">
        <v>136</v>
      </c>
      <c r="N33" s="18" t="s">
        <v>136</v>
      </c>
      <c r="O33" s="18" t="s">
        <v>136</v>
      </c>
      <c r="P33" s="22"/>
    </row>
    <row r="34" spans="1:16" ht="66" hidden="1" customHeight="1" x14ac:dyDescent="0.25">
      <c r="A34" s="15"/>
      <c r="B34" s="16" t="s">
        <v>139</v>
      </c>
      <c r="C34" s="72" t="s">
        <v>1</v>
      </c>
      <c r="D34" s="37" t="str">
        <v>802111О.99.0.БА96АЮ73001</v>
      </c>
      <c r="E34" s="32">
        <f>IFERROR(ROUND('[1]16'!V169/F34,2),0)</f>
        <v>0</v>
      </c>
      <c r="F34" s="17">
        <v>0</v>
      </c>
      <c r="G34" s="18">
        <f t="shared" si="0"/>
        <v>0</v>
      </c>
      <c r="H34" s="18" t="s">
        <v>136</v>
      </c>
      <c r="I34" s="18" t="s">
        <v>136</v>
      </c>
      <c r="J34" s="18" t="s">
        <v>136</v>
      </c>
      <c r="K34" s="18" t="s">
        <v>136</v>
      </c>
      <c r="L34" s="18" t="s">
        <v>136</v>
      </c>
      <c r="M34" s="18" t="s">
        <v>136</v>
      </c>
      <c r="N34" s="18" t="s">
        <v>136</v>
      </c>
      <c r="O34" s="18" t="s">
        <v>136</v>
      </c>
      <c r="P34" s="22"/>
    </row>
    <row r="35" spans="1:16" ht="66" hidden="1" customHeight="1" x14ac:dyDescent="0.25">
      <c r="A35" s="15"/>
      <c r="B35" s="16" t="s">
        <v>139</v>
      </c>
      <c r="C35" s="72" t="s">
        <v>1</v>
      </c>
      <c r="D35" s="37" t="str">
        <v>802111О.99.0.БА96АЮ62001</v>
      </c>
      <c r="E35" s="32">
        <f>IFERROR(ROUND('[1]16'!W169/F35,2),0)</f>
        <v>0</v>
      </c>
      <c r="F35" s="17">
        <v>0</v>
      </c>
      <c r="G35" s="18">
        <f t="shared" si="0"/>
        <v>0</v>
      </c>
      <c r="H35" s="18" t="s">
        <v>136</v>
      </c>
      <c r="I35" s="18" t="s">
        <v>136</v>
      </c>
      <c r="J35" s="18" t="s">
        <v>136</v>
      </c>
      <c r="K35" s="18" t="s">
        <v>136</v>
      </c>
      <c r="L35" s="18" t="s">
        <v>136</v>
      </c>
      <c r="M35" s="18" t="s">
        <v>136</v>
      </c>
      <c r="N35" s="18" t="s">
        <v>136</v>
      </c>
      <c r="O35" s="18" t="s">
        <v>136</v>
      </c>
      <c r="P35" s="22"/>
    </row>
    <row r="36" spans="1:16" ht="66" hidden="1" customHeight="1" x14ac:dyDescent="0.25">
      <c r="A36" s="15"/>
      <c r="B36" s="16" t="s">
        <v>139</v>
      </c>
      <c r="C36" s="72" t="s">
        <v>1</v>
      </c>
      <c r="D36" s="37" t="str">
        <v>802111О.99.0.БА96АЮ77001</v>
      </c>
      <c r="E36" s="32">
        <f>IFERROR(ROUND('[1]16'!X169/F36,2),0)</f>
        <v>0</v>
      </c>
      <c r="F36" s="17">
        <v>0</v>
      </c>
      <c r="G36" s="18">
        <f t="shared" si="0"/>
        <v>0</v>
      </c>
      <c r="H36" s="18" t="s">
        <v>136</v>
      </c>
      <c r="I36" s="18" t="s">
        <v>136</v>
      </c>
      <c r="J36" s="18" t="s">
        <v>136</v>
      </c>
      <c r="K36" s="18" t="s">
        <v>136</v>
      </c>
      <c r="L36" s="18" t="s">
        <v>136</v>
      </c>
      <c r="M36" s="18" t="s">
        <v>136</v>
      </c>
      <c r="N36" s="18" t="s">
        <v>136</v>
      </c>
      <c r="O36" s="18" t="s">
        <v>136</v>
      </c>
      <c r="P36" s="22"/>
    </row>
    <row r="37" spans="1:16" ht="66" hidden="1" customHeight="1" x14ac:dyDescent="0.25">
      <c r="A37" s="15"/>
      <c r="B37" s="16" t="s">
        <v>139</v>
      </c>
      <c r="C37" s="72" t="s">
        <v>1</v>
      </c>
      <c r="D37" s="37" t="str">
        <v>802111О.99.0.БА96АЮ66001</v>
      </c>
      <c r="E37" s="32">
        <f>IFERROR(ROUND('[1]16'!Y169/F37,2),0)</f>
        <v>0</v>
      </c>
      <c r="F37" s="17">
        <v>0</v>
      </c>
      <c r="G37" s="18">
        <f t="shared" si="0"/>
        <v>0</v>
      </c>
      <c r="H37" s="18" t="s">
        <v>136</v>
      </c>
      <c r="I37" s="18" t="s">
        <v>136</v>
      </c>
      <c r="J37" s="18" t="s">
        <v>136</v>
      </c>
      <c r="K37" s="18" t="s">
        <v>136</v>
      </c>
      <c r="L37" s="18" t="s">
        <v>136</v>
      </c>
      <c r="M37" s="18" t="s">
        <v>136</v>
      </c>
      <c r="N37" s="18" t="s">
        <v>136</v>
      </c>
      <c r="O37" s="18" t="s">
        <v>136</v>
      </c>
      <c r="P37" s="22"/>
    </row>
    <row r="38" spans="1:16" ht="66" hidden="1" customHeight="1" x14ac:dyDescent="0.25">
      <c r="A38" s="15"/>
      <c r="B38" s="16" t="s">
        <v>139</v>
      </c>
      <c r="C38" s="72" t="s">
        <v>1</v>
      </c>
      <c r="D38" s="37" t="str">
        <v>802111О.99.0.БА96АЮ81001</v>
      </c>
      <c r="E38" s="32">
        <f>IFERROR(ROUND('[1]16'!Z169/F38,2),0)</f>
        <v>0</v>
      </c>
      <c r="F38" s="17">
        <v>0</v>
      </c>
      <c r="G38" s="18">
        <f t="shared" si="0"/>
        <v>0</v>
      </c>
      <c r="H38" s="18" t="s">
        <v>136</v>
      </c>
      <c r="I38" s="18" t="s">
        <v>136</v>
      </c>
      <c r="J38" s="18" t="s">
        <v>136</v>
      </c>
      <c r="K38" s="18" t="s">
        <v>136</v>
      </c>
      <c r="L38" s="18" t="s">
        <v>136</v>
      </c>
      <c r="M38" s="18" t="s">
        <v>136</v>
      </c>
      <c r="N38" s="18" t="s">
        <v>136</v>
      </c>
      <c r="O38" s="18" t="s">
        <v>136</v>
      </c>
      <c r="P38" s="22"/>
    </row>
    <row r="39" spans="1:16" ht="70.5" customHeight="1" x14ac:dyDescent="0.25">
      <c r="A39" s="15">
        <v>4</v>
      </c>
      <c r="B39" s="16" t="s">
        <v>139</v>
      </c>
      <c r="C39" s="72" t="s">
        <v>137</v>
      </c>
      <c r="D39" s="37" t="str">
        <v>802111О.99.0.БА96АП76001</v>
      </c>
      <c r="E39" s="32">
        <f>IFERROR(ROUND('[1]16'!AA169/F39,2),0)</f>
        <v>94265.98</v>
      </c>
      <c r="F39" s="17">
        <v>215</v>
      </c>
      <c r="G39" s="18">
        <f t="shared" si="0"/>
        <v>20267185.699999999</v>
      </c>
      <c r="H39" s="18" t="s">
        <v>136</v>
      </c>
      <c r="I39" s="18" t="s">
        <v>136</v>
      </c>
      <c r="J39" s="18" t="s">
        <v>136</v>
      </c>
      <c r="K39" s="18" t="s">
        <v>136</v>
      </c>
      <c r="L39" s="18" t="s">
        <v>136</v>
      </c>
      <c r="M39" s="18" t="s">
        <v>136</v>
      </c>
      <c r="N39" s="18" t="s">
        <v>136</v>
      </c>
      <c r="O39" s="18" t="s">
        <v>136</v>
      </c>
      <c r="P39" s="22"/>
    </row>
    <row r="40" spans="1:16" ht="66" hidden="1" customHeight="1" x14ac:dyDescent="0.25">
      <c r="A40" s="15"/>
      <c r="B40" s="16" t="s">
        <v>139</v>
      </c>
      <c r="C40" s="72" t="s">
        <v>137</v>
      </c>
      <c r="D40" s="37" t="str">
        <v>802111О.99.0.БА96АП91001</v>
      </c>
      <c r="E40" s="32">
        <f>IFERROR(ROUND('[1]16'!AB169/F40,2),0)</f>
        <v>0</v>
      </c>
      <c r="F40" s="17">
        <v>0</v>
      </c>
      <c r="G40" s="18">
        <f t="shared" si="0"/>
        <v>0</v>
      </c>
      <c r="H40" s="18" t="s">
        <v>136</v>
      </c>
      <c r="I40" s="18" t="s">
        <v>136</v>
      </c>
      <c r="J40" s="18" t="s">
        <v>136</v>
      </c>
      <c r="K40" s="18" t="s">
        <v>136</v>
      </c>
      <c r="L40" s="18" t="s">
        <v>136</v>
      </c>
      <c r="M40" s="18" t="s">
        <v>136</v>
      </c>
      <c r="N40" s="18" t="s">
        <v>136</v>
      </c>
      <c r="O40" s="18" t="s">
        <v>136</v>
      </c>
      <c r="P40" s="22"/>
    </row>
    <row r="41" spans="1:16" ht="66" hidden="1" customHeight="1" x14ac:dyDescent="0.25">
      <c r="A41" s="15"/>
      <c r="B41" s="16" t="s">
        <v>139</v>
      </c>
      <c r="C41" s="72" t="s">
        <v>137</v>
      </c>
      <c r="D41" s="37" t="str">
        <v>802111О.99.0.БА96АП80001</v>
      </c>
      <c r="E41" s="32">
        <f>IFERROR(ROUND('[1]16'!AC169/F41,2),0)</f>
        <v>0</v>
      </c>
      <c r="F41" s="17">
        <v>0</v>
      </c>
      <c r="G41" s="18">
        <f t="shared" si="0"/>
        <v>0</v>
      </c>
      <c r="H41" s="18" t="s">
        <v>136</v>
      </c>
      <c r="I41" s="18" t="s">
        <v>136</v>
      </c>
      <c r="J41" s="18" t="s">
        <v>136</v>
      </c>
      <c r="K41" s="18" t="s">
        <v>136</v>
      </c>
      <c r="L41" s="18" t="s">
        <v>136</v>
      </c>
      <c r="M41" s="18" t="s">
        <v>136</v>
      </c>
      <c r="N41" s="18" t="s">
        <v>136</v>
      </c>
      <c r="O41" s="18" t="s">
        <v>136</v>
      </c>
      <c r="P41" s="22"/>
    </row>
    <row r="42" spans="1:16" ht="66" hidden="1" customHeight="1" x14ac:dyDescent="0.25">
      <c r="A42" s="15"/>
      <c r="B42" s="16" t="s">
        <v>139</v>
      </c>
      <c r="C42" s="72" t="s">
        <v>137</v>
      </c>
      <c r="D42" s="37" t="str">
        <v>802111О.99.0.БА96АП95001</v>
      </c>
      <c r="E42" s="32">
        <f>IFERROR(ROUND('[1]16'!AD169/F42,2),0)</f>
        <v>0</v>
      </c>
      <c r="F42" s="17">
        <v>0</v>
      </c>
      <c r="G42" s="18">
        <f t="shared" si="0"/>
        <v>0</v>
      </c>
      <c r="H42" s="18" t="s">
        <v>136</v>
      </c>
      <c r="I42" s="18" t="s">
        <v>136</v>
      </c>
      <c r="J42" s="18" t="s">
        <v>136</v>
      </c>
      <c r="K42" s="18" t="s">
        <v>136</v>
      </c>
      <c r="L42" s="18" t="s">
        <v>136</v>
      </c>
      <c r="M42" s="18" t="s">
        <v>136</v>
      </c>
      <c r="N42" s="18" t="s">
        <v>136</v>
      </c>
      <c r="O42" s="18" t="s">
        <v>136</v>
      </c>
      <c r="P42" s="22"/>
    </row>
    <row r="43" spans="1:16" ht="66" hidden="1" customHeight="1" x14ac:dyDescent="0.25">
      <c r="A43" s="15"/>
      <c r="B43" s="16" t="s">
        <v>139</v>
      </c>
      <c r="C43" s="72" t="s">
        <v>137</v>
      </c>
      <c r="D43" s="37" t="str">
        <v>802111О.99.0.БА96АП84001</v>
      </c>
      <c r="E43" s="32">
        <f>IFERROR(ROUND('[1]16'!AE169/F43,2),0)</f>
        <v>0</v>
      </c>
      <c r="F43" s="17">
        <v>0</v>
      </c>
      <c r="G43" s="18">
        <f t="shared" si="0"/>
        <v>0</v>
      </c>
      <c r="H43" s="18" t="s">
        <v>136</v>
      </c>
      <c r="I43" s="18" t="s">
        <v>136</v>
      </c>
      <c r="J43" s="18" t="s">
        <v>136</v>
      </c>
      <c r="K43" s="18" t="s">
        <v>136</v>
      </c>
      <c r="L43" s="18" t="s">
        <v>136</v>
      </c>
      <c r="M43" s="18" t="s">
        <v>136</v>
      </c>
      <c r="N43" s="18" t="s">
        <v>136</v>
      </c>
      <c r="O43" s="18" t="s">
        <v>136</v>
      </c>
      <c r="P43" s="22"/>
    </row>
    <row r="44" spans="1:16" ht="66" hidden="1" customHeight="1" x14ac:dyDescent="0.25">
      <c r="A44" s="15"/>
      <c r="B44" s="16" t="s">
        <v>139</v>
      </c>
      <c r="C44" s="72" t="s">
        <v>137</v>
      </c>
      <c r="D44" s="37" t="str">
        <v>802111О.99.0.БА96АП99001</v>
      </c>
      <c r="E44" s="32">
        <f>IFERROR(ROUND('[1]16'!AF169/F44,2),0)</f>
        <v>0</v>
      </c>
      <c r="F44" s="17">
        <v>0</v>
      </c>
      <c r="G44" s="18">
        <f t="shared" si="0"/>
        <v>0</v>
      </c>
      <c r="H44" s="18" t="s">
        <v>136</v>
      </c>
      <c r="I44" s="18" t="s">
        <v>136</v>
      </c>
      <c r="J44" s="18" t="s">
        <v>136</v>
      </c>
      <c r="K44" s="18" t="s">
        <v>136</v>
      </c>
      <c r="L44" s="18" t="s">
        <v>136</v>
      </c>
      <c r="M44" s="18" t="s">
        <v>136</v>
      </c>
      <c r="N44" s="18" t="s">
        <v>136</v>
      </c>
      <c r="O44" s="18" t="s">
        <v>136</v>
      </c>
      <c r="P44" s="22"/>
    </row>
    <row r="45" spans="1:16" ht="53.25" customHeight="1" x14ac:dyDescent="0.25">
      <c r="A45" s="15">
        <v>5</v>
      </c>
      <c r="B45" s="16" t="s">
        <v>139</v>
      </c>
      <c r="C45" s="72" t="s">
        <v>138</v>
      </c>
      <c r="D45" s="37" t="str">
        <v>802111О.99.0.БА96АГ00000</v>
      </c>
      <c r="E45" s="32">
        <f>IFERROR(ROUND('[1]16'!AG169/F45,2),0)</f>
        <v>47909.72</v>
      </c>
      <c r="F45" s="17">
        <v>6</v>
      </c>
      <c r="G45" s="18">
        <f t="shared" si="0"/>
        <v>287458.32</v>
      </c>
      <c r="H45" s="18" t="s">
        <v>136</v>
      </c>
      <c r="I45" s="18" t="s">
        <v>136</v>
      </c>
      <c r="J45" s="18" t="s">
        <v>136</v>
      </c>
      <c r="K45" s="18" t="s">
        <v>136</v>
      </c>
      <c r="L45" s="18" t="s">
        <v>136</v>
      </c>
      <c r="M45" s="18" t="s">
        <v>136</v>
      </c>
      <c r="N45" s="18" t="s">
        <v>136</v>
      </c>
      <c r="O45" s="18" t="s">
        <v>136</v>
      </c>
      <c r="P45" s="22"/>
    </row>
    <row r="46" spans="1:16" ht="66" hidden="1" customHeight="1" x14ac:dyDescent="0.25">
      <c r="A46" s="15"/>
      <c r="B46" s="16" t="s">
        <v>139</v>
      </c>
      <c r="C46" s="72" t="s">
        <v>138</v>
      </c>
      <c r="D46" s="37" t="str">
        <v>802111О.99.0.БА96АГ15000</v>
      </c>
      <c r="E46" s="32">
        <f>IFERROR(ROUND('[1]16'!AH169/F46,2),0)</f>
        <v>0</v>
      </c>
      <c r="F46" s="17">
        <v>0</v>
      </c>
      <c r="G46" s="18">
        <f t="shared" si="0"/>
        <v>0</v>
      </c>
      <c r="H46" s="18" t="s">
        <v>136</v>
      </c>
      <c r="I46" s="18" t="s">
        <v>136</v>
      </c>
      <c r="J46" s="18" t="s">
        <v>136</v>
      </c>
      <c r="K46" s="18" t="s">
        <v>136</v>
      </c>
      <c r="L46" s="18" t="s">
        <v>136</v>
      </c>
      <c r="M46" s="18" t="s">
        <v>136</v>
      </c>
      <c r="N46" s="18" t="s">
        <v>136</v>
      </c>
      <c r="O46" s="18" t="s">
        <v>136</v>
      </c>
      <c r="P46" s="22"/>
    </row>
    <row r="47" spans="1:16" ht="66" hidden="1" customHeight="1" x14ac:dyDescent="0.25">
      <c r="A47" s="15"/>
      <c r="B47" s="16" t="s">
        <v>139</v>
      </c>
      <c r="C47" s="72" t="s">
        <v>138</v>
      </c>
      <c r="D47" s="37" t="str">
        <v>802111О.99.0.БА96АГ04000</v>
      </c>
      <c r="E47" s="32">
        <f>IFERROR(ROUND('[1]16'!AI169/F47,2),0)</f>
        <v>0</v>
      </c>
      <c r="F47" s="17">
        <v>0</v>
      </c>
      <c r="G47" s="18">
        <f t="shared" si="0"/>
        <v>0</v>
      </c>
      <c r="H47" s="18" t="s">
        <v>136</v>
      </c>
      <c r="I47" s="18" t="s">
        <v>136</v>
      </c>
      <c r="J47" s="18" t="s">
        <v>136</v>
      </c>
      <c r="K47" s="18" t="s">
        <v>136</v>
      </c>
      <c r="L47" s="18" t="s">
        <v>136</v>
      </c>
      <c r="M47" s="18" t="s">
        <v>136</v>
      </c>
      <c r="N47" s="18" t="s">
        <v>136</v>
      </c>
      <c r="O47" s="18" t="s">
        <v>136</v>
      </c>
      <c r="P47" s="22"/>
    </row>
    <row r="48" spans="1:16" ht="66" hidden="1" customHeight="1" x14ac:dyDescent="0.25">
      <c r="A48" s="15"/>
      <c r="B48" s="16" t="s">
        <v>139</v>
      </c>
      <c r="C48" s="72" t="s">
        <v>138</v>
      </c>
      <c r="D48" s="37" t="str">
        <v>802111О.99.0.БА96АГ19000</v>
      </c>
      <c r="E48" s="32">
        <f>IFERROR(ROUND('[1]16'!AJ169/F48,2),0)</f>
        <v>0</v>
      </c>
      <c r="F48" s="17">
        <v>0</v>
      </c>
      <c r="G48" s="18">
        <f t="shared" si="0"/>
        <v>0</v>
      </c>
      <c r="H48" s="18" t="s">
        <v>136</v>
      </c>
      <c r="I48" s="18" t="s">
        <v>136</v>
      </c>
      <c r="J48" s="18" t="s">
        <v>136</v>
      </c>
      <c r="K48" s="18" t="s">
        <v>136</v>
      </c>
      <c r="L48" s="18" t="s">
        <v>136</v>
      </c>
      <c r="M48" s="18" t="s">
        <v>136</v>
      </c>
      <c r="N48" s="18" t="s">
        <v>136</v>
      </c>
      <c r="O48" s="18" t="s">
        <v>136</v>
      </c>
      <c r="P48" s="22"/>
    </row>
    <row r="49" spans="1:16" ht="66" hidden="1" customHeight="1" x14ac:dyDescent="0.25">
      <c r="A49" s="15"/>
      <c r="B49" s="16" t="s">
        <v>139</v>
      </c>
      <c r="C49" s="72" t="s">
        <v>138</v>
      </c>
      <c r="D49" s="37" t="str">
        <v>802111О.99.0.БА96АГ08000</v>
      </c>
      <c r="E49" s="32">
        <f>IFERROR(ROUND('[1]16'!AK169/F49,2),0)</f>
        <v>0</v>
      </c>
      <c r="F49" s="17">
        <v>0</v>
      </c>
      <c r="G49" s="18">
        <f t="shared" si="0"/>
        <v>0</v>
      </c>
      <c r="H49" s="18" t="s">
        <v>136</v>
      </c>
      <c r="I49" s="18" t="s">
        <v>136</v>
      </c>
      <c r="J49" s="18" t="s">
        <v>136</v>
      </c>
      <c r="K49" s="18" t="s">
        <v>136</v>
      </c>
      <c r="L49" s="18" t="s">
        <v>136</v>
      </c>
      <c r="M49" s="18" t="s">
        <v>136</v>
      </c>
      <c r="N49" s="18" t="s">
        <v>136</v>
      </c>
      <c r="O49" s="18" t="s">
        <v>136</v>
      </c>
      <c r="P49" s="22"/>
    </row>
    <row r="50" spans="1:16" ht="66" hidden="1" customHeight="1" x14ac:dyDescent="0.25">
      <c r="A50" s="15"/>
      <c r="B50" s="16" t="s">
        <v>139</v>
      </c>
      <c r="C50" s="72" t="s">
        <v>138</v>
      </c>
      <c r="D50" s="37" t="str">
        <v>802111О.99.0.БА96АГ23000</v>
      </c>
      <c r="E50" s="32">
        <f>IFERROR(ROUND('[1]16'!AL169/F50,2),0)</f>
        <v>0</v>
      </c>
      <c r="F50" s="17">
        <v>0</v>
      </c>
      <c r="G50" s="18">
        <f t="shared" si="0"/>
        <v>0</v>
      </c>
      <c r="H50" s="18" t="s">
        <v>136</v>
      </c>
      <c r="I50" s="18" t="s">
        <v>136</v>
      </c>
      <c r="J50" s="18" t="s">
        <v>136</v>
      </c>
      <c r="K50" s="18" t="s">
        <v>136</v>
      </c>
      <c r="L50" s="18" t="s">
        <v>136</v>
      </c>
      <c r="M50" s="18" t="s">
        <v>136</v>
      </c>
      <c r="N50" s="18" t="s">
        <v>136</v>
      </c>
      <c r="O50" s="18" t="s">
        <v>136</v>
      </c>
      <c r="P50" s="22"/>
    </row>
    <row r="51" spans="1:16" ht="51" hidden="1" customHeight="1" x14ac:dyDescent="0.25">
      <c r="A51" s="15">
        <v>6</v>
      </c>
      <c r="B51" s="16" t="s">
        <v>140</v>
      </c>
      <c r="C51" s="72" t="s">
        <v>1</v>
      </c>
      <c r="D51" s="37" t="str">
        <v>802112О.99.0.ББ11АЮ58001</v>
      </c>
      <c r="E51" s="32">
        <f>IFERROR(ROUND('[1]16'!AM169/F51,2),0)</f>
        <v>49715.91</v>
      </c>
      <c r="F51" s="17">
        <v>26</v>
      </c>
      <c r="G51" s="18">
        <f t="shared" si="0"/>
        <v>1292613.6600000001</v>
      </c>
      <c r="H51" s="18" t="s">
        <v>136</v>
      </c>
      <c r="I51" s="18" t="s">
        <v>136</v>
      </c>
      <c r="J51" s="18" t="s">
        <v>136</v>
      </c>
      <c r="K51" s="18" t="s">
        <v>136</v>
      </c>
      <c r="L51" s="18" t="s">
        <v>136</v>
      </c>
      <c r="M51" s="18" t="s">
        <v>136</v>
      </c>
      <c r="N51" s="18" t="s">
        <v>136</v>
      </c>
      <c r="O51" s="18" t="s">
        <v>136</v>
      </c>
      <c r="P51" s="22"/>
    </row>
    <row r="52" spans="1:16" ht="54" hidden="1" x14ac:dyDescent="0.25">
      <c r="A52" s="15"/>
      <c r="B52" s="16" t="s">
        <v>140</v>
      </c>
      <c r="C52" s="72" t="s">
        <v>1</v>
      </c>
      <c r="D52" s="37" t="str">
        <v>802112О.99.0.ББ11АЮ73001</v>
      </c>
      <c r="E52" s="32">
        <f>IFERROR(ROUND('[1]16'!AN169/F52,2),0)</f>
        <v>0</v>
      </c>
      <c r="F52" s="17">
        <v>0</v>
      </c>
      <c r="G52" s="18">
        <f t="shared" si="0"/>
        <v>0</v>
      </c>
      <c r="H52" s="18" t="s">
        <v>136</v>
      </c>
      <c r="I52" s="18" t="s">
        <v>136</v>
      </c>
      <c r="J52" s="18" t="s">
        <v>136</v>
      </c>
      <c r="K52" s="18" t="s">
        <v>136</v>
      </c>
      <c r="L52" s="18" t="s">
        <v>136</v>
      </c>
      <c r="M52" s="18" t="s">
        <v>136</v>
      </c>
      <c r="N52" s="18" t="s">
        <v>136</v>
      </c>
      <c r="O52" s="18" t="s">
        <v>136</v>
      </c>
      <c r="P52" s="22"/>
    </row>
    <row r="53" spans="1:16" ht="54" hidden="1" x14ac:dyDescent="0.25">
      <c r="A53" s="15"/>
      <c r="B53" s="16" t="s">
        <v>140</v>
      </c>
      <c r="C53" s="72" t="s">
        <v>1</v>
      </c>
      <c r="D53" s="37" t="str">
        <v>802112О.99.0.ББ11АЮ62001</v>
      </c>
      <c r="E53" s="32">
        <f>IFERROR(ROUND('[1]16'!AO169/F53,2),0)</f>
        <v>0</v>
      </c>
      <c r="F53" s="17">
        <v>0</v>
      </c>
      <c r="G53" s="18">
        <f t="shared" si="0"/>
        <v>0</v>
      </c>
      <c r="H53" s="18" t="s">
        <v>136</v>
      </c>
      <c r="I53" s="18" t="s">
        <v>136</v>
      </c>
      <c r="J53" s="18" t="s">
        <v>136</v>
      </c>
      <c r="K53" s="18" t="s">
        <v>136</v>
      </c>
      <c r="L53" s="18" t="s">
        <v>136</v>
      </c>
      <c r="M53" s="18" t="s">
        <v>136</v>
      </c>
      <c r="N53" s="18" t="s">
        <v>136</v>
      </c>
      <c r="O53" s="18" t="s">
        <v>136</v>
      </c>
      <c r="P53" s="22"/>
    </row>
    <row r="54" spans="1:16" ht="54" hidden="1" x14ac:dyDescent="0.25">
      <c r="A54" s="15"/>
      <c r="B54" s="16" t="s">
        <v>140</v>
      </c>
      <c r="C54" s="72" t="s">
        <v>1</v>
      </c>
      <c r="D54" s="37" t="str">
        <v>802112О.99.0.ББ11АЮ77001</v>
      </c>
      <c r="E54" s="32">
        <f>IFERROR(ROUND('[1]16'!AP169/F54,2),0)</f>
        <v>0</v>
      </c>
      <c r="F54" s="17">
        <v>0</v>
      </c>
      <c r="G54" s="18">
        <f t="shared" si="0"/>
        <v>0</v>
      </c>
      <c r="H54" s="18" t="s">
        <v>136</v>
      </c>
      <c r="I54" s="18" t="s">
        <v>136</v>
      </c>
      <c r="J54" s="18" t="s">
        <v>136</v>
      </c>
      <c r="K54" s="18" t="s">
        <v>136</v>
      </c>
      <c r="L54" s="18" t="s">
        <v>136</v>
      </c>
      <c r="M54" s="18" t="s">
        <v>136</v>
      </c>
      <c r="N54" s="18" t="s">
        <v>136</v>
      </c>
      <c r="O54" s="18" t="s">
        <v>136</v>
      </c>
      <c r="P54" s="22"/>
    </row>
    <row r="55" spans="1:16" ht="54" hidden="1" x14ac:dyDescent="0.25">
      <c r="A55" s="15"/>
      <c r="B55" s="16" t="s">
        <v>140</v>
      </c>
      <c r="C55" s="72" t="s">
        <v>1</v>
      </c>
      <c r="D55" s="37" t="str">
        <v>802112О.99.0.ББ11АЮ66001</v>
      </c>
      <c r="E55" s="32">
        <f>IFERROR(ROUND('[1]16'!AQ169/F55,2),0)</f>
        <v>0</v>
      </c>
      <c r="F55" s="17">
        <v>0</v>
      </c>
      <c r="G55" s="18">
        <f t="shared" si="0"/>
        <v>0</v>
      </c>
      <c r="H55" s="18" t="s">
        <v>136</v>
      </c>
      <c r="I55" s="18" t="s">
        <v>136</v>
      </c>
      <c r="J55" s="18" t="s">
        <v>136</v>
      </c>
      <c r="K55" s="18" t="s">
        <v>136</v>
      </c>
      <c r="L55" s="18" t="s">
        <v>136</v>
      </c>
      <c r="M55" s="18" t="s">
        <v>136</v>
      </c>
      <c r="N55" s="18" t="s">
        <v>136</v>
      </c>
      <c r="O55" s="18" t="s">
        <v>136</v>
      </c>
      <c r="P55" s="22"/>
    </row>
    <row r="56" spans="1:16" ht="54" hidden="1" x14ac:dyDescent="0.25">
      <c r="A56" s="15"/>
      <c r="B56" s="16" t="s">
        <v>140</v>
      </c>
      <c r="C56" s="72" t="s">
        <v>1</v>
      </c>
      <c r="D56" s="37" t="str">
        <v>802112О.99.0.ББ11АЮ81001</v>
      </c>
      <c r="E56" s="32">
        <f>IFERROR(ROUND('[1]16'!AR169/F56,2),0)</f>
        <v>0</v>
      </c>
      <c r="F56" s="17">
        <v>0</v>
      </c>
      <c r="G56" s="18">
        <f t="shared" si="0"/>
        <v>0</v>
      </c>
      <c r="H56" s="18" t="s">
        <v>136</v>
      </c>
      <c r="I56" s="18" t="s">
        <v>136</v>
      </c>
      <c r="J56" s="18" t="s">
        <v>136</v>
      </c>
      <c r="K56" s="18" t="s">
        <v>136</v>
      </c>
      <c r="L56" s="18" t="s">
        <v>136</v>
      </c>
      <c r="M56" s="18" t="s">
        <v>136</v>
      </c>
      <c r="N56" s="18" t="s">
        <v>136</v>
      </c>
      <c r="O56" s="18" t="s">
        <v>136</v>
      </c>
      <c r="P56" s="22"/>
    </row>
    <row r="57" spans="1:16" ht="72.75" customHeight="1" x14ac:dyDescent="0.25">
      <c r="A57" s="15">
        <v>7</v>
      </c>
      <c r="B57" s="16" t="s">
        <v>140</v>
      </c>
      <c r="C57" s="72" t="s">
        <v>137</v>
      </c>
      <c r="D57" s="37" t="str">
        <v>802112О.99.0.ББ11АП76001</v>
      </c>
      <c r="E57" s="32">
        <f>IFERROR(ROUND('[1]16'!AS169/F57,2),0)</f>
        <v>96843.41</v>
      </c>
      <c r="F57" s="17">
        <v>54</v>
      </c>
      <c r="G57" s="18">
        <f t="shared" si="0"/>
        <v>5229544.1400000006</v>
      </c>
      <c r="H57" s="18" t="s">
        <v>136</v>
      </c>
      <c r="I57" s="18" t="s">
        <v>136</v>
      </c>
      <c r="J57" s="18" t="s">
        <v>136</v>
      </c>
      <c r="K57" s="18" t="s">
        <v>136</v>
      </c>
      <c r="L57" s="18" t="s">
        <v>136</v>
      </c>
      <c r="M57" s="18" t="s">
        <v>136</v>
      </c>
      <c r="N57" s="18" t="s">
        <v>136</v>
      </c>
      <c r="O57" s="18" t="s">
        <v>136</v>
      </c>
      <c r="P57" s="22"/>
    </row>
    <row r="58" spans="1:16" ht="84" hidden="1" x14ac:dyDescent="0.25">
      <c r="A58" s="15"/>
      <c r="B58" s="16" t="s">
        <v>140</v>
      </c>
      <c r="C58" s="72" t="s">
        <v>137</v>
      </c>
      <c r="D58" s="37" t="str">
        <v>802112О.99.0.ББ11АП91001</v>
      </c>
      <c r="E58" s="32">
        <f>IFERROR(ROUND('[1]16'!AT169/F58,2),0)</f>
        <v>0</v>
      </c>
      <c r="F58" s="17">
        <v>0</v>
      </c>
      <c r="G58" s="18">
        <f t="shared" si="0"/>
        <v>0</v>
      </c>
      <c r="H58" s="18" t="s">
        <v>136</v>
      </c>
      <c r="I58" s="18" t="s">
        <v>136</v>
      </c>
      <c r="J58" s="18" t="s">
        <v>136</v>
      </c>
      <c r="K58" s="18" t="s">
        <v>136</v>
      </c>
      <c r="L58" s="18" t="s">
        <v>136</v>
      </c>
      <c r="M58" s="18" t="s">
        <v>136</v>
      </c>
      <c r="N58" s="18" t="s">
        <v>136</v>
      </c>
      <c r="O58" s="18" t="s">
        <v>136</v>
      </c>
      <c r="P58" s="22"/>
    </row>
    <row r="59" spans="1:16" ht="84" hidden="1" x14ac:dyDescent="0.25">
      <c r="A59" s="15"/>
      <c r="B59" s="16" t="s">
        <v>140</v>
      </c>
      <c r="C59" s="72" t="s">
        <v>137</v>
      </c>
      <c r="D59" s="37" t="str">
        <v>802112О.99.0.ББ11АП80001</v>
      </c>
      <c r="E59" s="32">
        <f>IFERROR(ROUND('[1]16'!AU169/F59,2),0)</f>
        <v>0</v>
      </c>
      <c r="F59" s="17">
        <v>0</v>
      </c>
      <c r="G59" s="18">
        <f t="shared" si="0"/>
        <v>0</v>
      </c>
      <c r="H59" s="18" t="s">
        <v>136</v>
      </c>
      <c r="I59" s="18" t="s">
        <v>136</v>
      </c>
      <c r="J59" s="18" t="s">
        <v>136</v>
      </c>
      <c r="K59" s="18" t="s">
        <v>136</v>
      </c>
      <c r="L59" s="18" t="s">
        <v>136</v>
      </c>
      <c r="M59" s="18" t="s">
        <v>136</v>
      </c>
      <c r="N59" s="18" t="s">
        <v>136</v>
      </c>
      <c r="O59" s="18" t="s">
        <v>136</v>
      </c>
      <c r="P59" s="22"/>
    </row>
    <row r="60" spans="1:16" ht="84" hidden="1" x14ac:dyDescent="0.25">
      <c r="A60" s="15"/>
      <c r="B60" s="16" t="s">
        <v>140</v>
      </c>
      <c r="C60" s="72" t="s">
        <v>137</v>
      </c>
      <c r="D60" s="37" t="str">
        <v>802112О.99.0.ББ11АП95001</v>
      </c>
      <c r="E60" s="32">
        <f>IFERROR(ROUND('[1]16'!AV169/F60,2),0)</f>
        <v>0</v>
      </c>
      <c r="F60" s="17">
        <v>0</v>
      </c>
      <c r="G60" s="18">
        <f t="shared" si="0"/>
        <v>0</v>
      </c>
      <c r="H60" s="18" t="s">
        <v>136</v>
      </c>
      <c r="I60" s="18" t="s">
        <v>136</v>
      </c>
      <c r="J60" s="18" t="s">
        <v>136</v>
      </c>
      <c r="K60" s="18" t="s">
        <v>136</v>
      </c>
      <c r="L60" s="18" t="s">
        <v>136</v>
      </c>
      <c r="M60" s="18" t="s">
        <v>136</v>
      </c>
      <c r="N60" s="18" t="s">
        <v>136</v>
      </c>
      <c r="O60" s="18" t="s">
        <v>136</v>
      </c>
      <c r="P60" s="22"/>
    </row>
    <row r="61" spans="1:16" ht="84" hidden="1" x14ac:dyDescent="0.25">
      <c r="A61" s="15"/>
      <c r="B61" s="16" t="s">
        <v>140</v>
      </c>
      <c r="C61" s="72" t="s">
        <v>137</v>
      </c>
      <c r="D61" s="37" t="str">
        <v>802112О.99.0.ББ11АП84001</v>
      </c>
      <c r="E61" s="32">
        <f>IFERROR(ROUND('[1]16'!AW169/F61,2),0)</f>
        <v>0</v>
      </c>
      <c r="F61" s="17">
        <v>0</v>
      </c>
      <c r="G61" s="18">
        <f t="shared" si="0"/>
        <v>0</v>
      </c>
      <c r="H61" s="18" t="s">
        <v>136</v>
      </c>
      <c r="I61" s="18" t="s">
        <v>136</v>
      </c>
      <c r="J61" s="18" t="s">
        <v>136</v>
      </c>
      <c r="K61" s="18" t="s">
        <v>136</v>
      </c>
      <c r="L61" s="18" t="s">
        <v>136</v>
      </c>
      <c r="M61" s="18" t="s">
        <v>136</v>
      </c>
      <c r="N61" s="18" t="s">
        <v>136</v>
      </c>
      <c r="O61" s="18" t="s">
        <v>136</v>
      </c>
      <c r="P61" s="22"/>
    </row>
    <row r="62" spans="1:16" ht="84" hidden="1" x14ac:dyDescent="0.25">
      <c r="A62" s="15"/>
      <c r="B62" s="16" t="s">
        <v>140</v>
      </c>
      <c r="C62" s="72" t="s">
        <v>137</v>
      </c>
      <c r="D62" s="37" t="str">
        <v>802112О.99.0.ББ11АП99001</v>
      </c>
      <c r="E62" s="32">
        <f>IFERROR(ROUND('[1]16'!AX169/F62,2),0)</f>
        <v>0</v>
      </c>
      <c r="F62" s="17">
        <v>0</v>
      </c>
      <c r="G62" s="18">
        <f t="shared" si="0"/>
        <v>0</v>
      </c>
      <c r="H62" s="18" t="s">
        <v>136</v>
      </c>
      <c r="I62" s="18" t="s">
        <v>136</v>
      </c>
      <c r="J62" s="18" t="s">
        <v>136</v>
      </c>
      <c r="K62" s="18" t="s">
        <v>136</v>
      </c>
      <c r="L62" s="18" t="s">
        <v>136</v>
      </c>
      <c r="M62" s="18" t="s">
        <v>136</v>
      </c>
      <c r="N62" s="18" t="s">
        <v>136</v>
      </c>
      <c r="O62" s="18" t="s">
        <v>136</v>
      </c>
      <c r="P62" s="22"/>
    </row>
    <row r="63" spans="1:16" ht="56.25" hidden="1" customHeight="1" x14ac:dyDescent="0.25">
      <c r="A63" s="15"/>
      <c r="B63" s="16" t="s">
        <v>140</v>
      </c>
      <c r="C63" s="72" t="s">
        <v>138</v>
      </c>
      <c r="D63" s="37" t="str">
        <v>802112О.99.0.ББ11АГ00000</v>
      </c>
      <c r="E63" s="32">
        <f>IFERROR(ROUND('[1]16'!AY169/F63,2),0)</f>
        <v>0</v>
      </c>
      <c r="F63" s="17">
        <v>0</v>
      </c>
      <c r="G63" s="18">
        <f t="shared" si="0"/>
        <v>0</v>
      </c>
      <c r="H63" s="18" t="s">
        <v>136</v>
      </c>
      <c r="I63" s="18" t="s">
        <v>136</v>
      </c>
      <c r="J63" s="18" t="s">
        <v>136</v>
      </c>
      <c r="K63" s="18" t="s">
        <v>136</v>
      </c>
      <c r="L63" s="18" t="s">
        <v>136</v>
      </c>
      <c r="M63" s="18" t="s">
        <v>136</v>
      </c>
      <c r="N63" s="18" t="s">
        <v>136</v>
      </c>
      <c r="O63" s="18" t="s">
        <v>136</v>
      </c>
      <c r="P63" s="22"/>
    </row>
    <row r="64" spans="1:16" ht="54" hidden="1" x14ac:dyDescent="0.25">
      <c r="A64" s="15"/>
      <c r="B64" s="16" t="s">
        <v>140</v>
      </c>
      <c r="C64" s="72" t="s">
        <v>138</v>
      </c>
      <c r="D64" s="37" t="str">
        <v>802112О.99.0.ББ11АГ15000</v>
      </c>
      <c r="E64" s="32">
        <f>IFERROR(ROUND('[1]16'!AZ169/F64,2),0)</f>
        <v>0</v>
      </c>
      <c r="F64" s="17">
        <v>0</v>
      </c>
      <c r="G64" s="18">
        <f t="shared" si="0"/>
        <v>0</v>
      </c>
      <c r="H64" s="18" t="s">
        <v>136</v>
      </c>
      <c r="I64" s="18" t="s">
        <v>136</v>
      </c>
      <c r="J64" s="18" t="s">
        <v>136</v>
      </c>
      <c r="K64" s="18" t="s">
        <v>136</v>
      </c>
      <c r="L64" s="18" t="s">
        <v>136</v>
      </c>
      <c r="M64" s="18" t="s">
        <v>136</v>
      </c>
      <c r="N64" s="18" t="s">
        <v>136</v>
      </c>
      <c r="O64" s="18" t="s">
        <v>136</v>
      </c>
      <c r="P64" s="22"/>
    </row>
    <row r="65" spans="1:25" ht="54" hidden="1" x14ac:dyDescent="0.25">
      <c r="A65" s="15"/>
      <c r="B65" s="16" t="s">
        <v>140</v>
      </c>
      <c r="C65" s="72" t="s">
        <v>138</v>
      </c>
      <c r="D65" s="37" t="str">
        <v>802112О.99.0.ББ11АГ04000</v>
      </c>
      <c r="E65" s="32">
        <f>IFERROR(ROUND('[1]16'!BA169/F65,2),0)</f>
        <v>0</v>
      </c>
      <c r="F65" s="17">
        <v>0</v>
      </c>
      <c r="G65" s="18">
        <f t="shared" si="0"/>
        <v>0</v>
      </c>
      <c r="H65" s="18" t="s">
        <v>136</v>
      </c>
      <c r="I65" s="18" t="s">
        <v>136</v>
      </c>
      <c r="J65" s="18" t="s">
        <v>136</v>
      </c>
      <c r="K65" s="18" t="s">
        <v>136</v>
      </c>
      <c r="L65" s="18" t="s">
        <v>136</v>
      </c>
      <c r="M65" s="18" t="s">
        <v>136</v>
      </c>
      <c r="N65" s="18" t="s">
        <v>136</v>
      </c>
      <c r="O65" s="18" t="s">
        <v>136</v>
      </c>
      <c r="P65" s="22"/>
    </row>
    <row r="66" spans="1:25" ht="54" hidden="1" x14ac:dyDescent="0.25">
      <c r="A66" s="15"/>
      <c r="B66" s="16" t="s">
        <v>140</v>
      </c>
      <c r="C66" s="72" t="s">
        <v>138</v>
      </c>
      <c r="D66" s="37" t="str">
        <v>802112О.99.0.ББ11АГ19000</v>
      </c>
      <c r="E66" s="32">
        <f>IFERROR(ROUND('[1]16'!BB169/F66,2),0)</f>
        <v>0</v>
      </c>
      <c r="F66" s="17">
        <v>0</v>
      </c>
      <c r="G66" s="18">
        <f t="shared" si="0"/>
        <v>0</v>
      </c>
      <c r="H66" s="18" t="s">
        <v>136</v>
      </c>
      <c r="I66" s="18" t="s">
        <v>136</v>
      </c>
      <c r="J66" s="18" t="s">
        <v>136</v>
      </c>
      <c r="K66" s="18" t="s">
        <v>136</v>
      </c>
      <c r="L66" s="18" t="s">
        <v>136</v>
      </c>
      <c r="M66" s="18" t="s">
        <v>136</v>
      </c>
      <c r="N66" s="18" t="s">
        <v>136</v>
      </c>
      <c r="O66" s="18" t="s">
        <v>136</v>
      </c>
      <c r="P66" s="22"/>
    </row>
    <row r="67" spans="1:25" ht="54" hidden="1" x14ac:dyDescent="0.25">
      <c r="A67" s="15"/>
      <c r="B67" s="16" t="s">
        <v>140</v>
      </c>
      <c r="C67" s="72" t="s">
        <v>138</v>
      </c>
      <c r="D67" s="37" t="str">
        <v>802112О.99.0.ББ11АГ08000</v>
      </c>
      <c r="E67" s="32">
        <f>IFERROR(ROUND('[1]16'!BC169/F67,2),0)</f>
        <v>0</v>
      </c>
      <c r="F67" s="17">
        <v>0</v>
      </c>
      <c r="G67" s="18">
        <f t="shared" si="0"/>
        <v>0</v>
      </c>
      <c r="H67" s="18" t="s">
        <v>136</v>
      </c>
      <c r="I67" s="18" t="s">
        <v>136</v>
      </c>
      <c r="J67" s="18" t="s">
        <v>136</v>
      </c>
      <c r="K67" s="18" t="s">
        <v>136</v>
      </c>
      <c r="L67" s="18" t="s">
        <v>136</v>
      </c>
      <c r="M67" s="18" t="s">
        <v>136</v>
      </c>
      <c r="N67" s="18" t="s">
        <v>136</v>
      </c>
      <c r="O67" s="18" t="s">
        <v>136</v>
      </c>
      <c r="P67" s="22"/>
    </row>
    <row r="68" spans="1:25" ht="60" hidden="1" customHeight="1" x14ac:dyDescent="0.25">
      <c r="A68" s="15"/>
      <c r="B68" s="16" t="s">
        <v>140</v>
      </c>
      <c r="C68" s="72" t="s">
        <v>138</v>
      </c>
      <c r="D68" s="37" t="str">
        <v>802112О.99.0.ББ11АГ23000</v>
      </c>
      <c r="E68" s="32">
        <f>IFERROR(ROUND('[1]16'!BD169/F68,2),0)</f>
        <v>0</v>
      </c>
      <c r="F68" s="17">
        <v>0</v>
      </c>
      <c r="G68" s="18">
        <f t="shared" si="0"/>
        <v>0</v>
      </c>
      <c r="H68" s="18" t="s">
        <v>136</v>
      </c>
      <c r="I68" s="18" t="s">
        <v>136</v>
      </c>
      <c r="J68" s="18" t="s">
        <v>136</v>
      </c>
      <c r="K68" s="18" t="s">
        <v>136</v>
      </c>
      <c r="L68" s="18" t="s">
        <v>136</v>
      </c>
      <c r="M68" s="18" t="s">
        <v>136</v>
      </c>
      <c r="N68" s="18" t="s">
        <v>136</v>
      </c>
      <c r="O68" s="18" t="s">
        <v>136</v>
      </c>
      <c r="P68" s="22"/>
    </row>
    <row r="69" spans="1:25" ht="54" hidden="1" x14ac:dyDescent="0.25">
      <c r="A69" s="15"/>
      <c r="B69" s="16" t="s">
        <v>141</v>
      </c>
      <c r="C69" s="72" t="s">
        <v>112</v>
      </c>
      <c r="D69" s="37" t="str">
        <v>801011О.99.0.БВ24ДМ60000</v>
      </c>
      <c r="E69" s="32">
        <f>IFERROR(ROUND('[1]16'!BE169/F69,2),0)</f>
        <v>0</v>
      </c>
      <c r="F69" s="17">
        <v>0</v>
      </c>
      <c r="G69" s="18">
        <f t="shared" si="0"/>
        <v>0</v>
      </c>
      <c r="H69" s="18" t="s">
        <v>136</v>
      </c>
      <c r="I69" s="18" t="s">
        <v>136</v>
      </c>
      <c r="J69" s="18" t="s">
        <v>136</v>
      </c>
      <c r="K69" s="18" t="s">
        <v>136</v>
      </c>
      <c r="L69" s="18" t="s">
        <v>136</v>
      </c>
      <c r="M69" s="18" t="s">
        <v>136</v>
      </c>
      <c r="N69" s="18" t="s">
        <v>136</v>
      </c>
      <c r="O69" s="18" t="s">
        <v>136</v>
      </c>
      <c r="P69" s="22"/>
    </row>
    <row r="70" spans="1:25" ht="54" hidden="1" x14ac:dyDescent="0.25">
      <c r="A70" s="15"/>
      <c r="B70" s="16" t="s">
        <v>141</v>
      </c>
      <c r="C70" s="72" t="s">
        <v>112</v>
      </c>
      <c r="D70" s="37" t="str">
        <v>801011О.99.0.БВ24ДН80000</v>
      </c>
      <c r="E70" s="32">
        <f>IFERROR(ROUND('[1]16'!BF169/F70,2),0)</f>
        <v>0</v>
      </c>
      <c r="F70" s="17">
        <v>0</v>
      </c>
      <c r="G70" s="18">
        <f t="shared" si="0"/>
        <v>0</v>
      </c>
      <c r="H70" s="18" t="s">
        <v>136</v>
      </c>
      <c r="I70" s="18" t="s">
        <v>136</v>
      </c>
      <c r="J70" s="18" t="s">
        <v>136</v>
      </c>
      <c r="K70" s="18" t="s">
        <v>136</v>
      </c>
      <c r="L70" s="18" t="s">
        <v>136</v>
      </c>
      <c r="M70" s="18" t="s">
        <v>136</v>
      </c>
      <c r="N70" s="18" t="s">
        <v>136</v>
      </c>
      <c r="O70" s="18" t="s">
        <v>136</v>
      </c>
      <c r="P70" s="22"/>
    </row>
    <row r="71" spans="1:25" ht="54" hidden="1" x14ac:dyDescent="0.25">
      <c r="A71" s="15"/>
      <c r="B71" s="16" t="s">
        <v>141</v>
      </c>
      <c r="C71" s="72" t="s">
        <v>113</v>
      </c>
      <c r="D71" s="37" t="str">
        <v>801011О.99.0.БВ24ДМ62000</v>
      </c>
      <c r="E71" s="32">
        <f>IFERROR(ROUND('[1]16'!BG169/F71,2),0)</f>
        <v>0</v>
      </c>
      <c r="F71" s="17">
        <v>0</v>
      </c>
      <c r="G71" s="18">
        <f t="shared" si="0"/>
        <v>0</v>
      </c>
      <c r="H71" s="18" t="s">
        <v>136</v>
      </c>
      <c r="I71" s="18" t="s">
        <v>136</v>
      </c>
      <c r="J71" s="18" t="s">
        <v>136</v>
      </c>
      <c r="K71" s="18" t="s">
        <v>136</v>
      </c>
      <c r="L71" s="18" t="s">
        <v>136</v>
      </c>
      <c r="M71" s="18" t="s">
        <v>136</v>
      </c>
      <c r="N71" s="18" t="s">
        <v>136</v>
      </c>
      <c r="O71" s="18" t="s">
        <v>136</v>
      </c>
      <c r="P71" s="22"/>
    </row>
    <row r="72" spans="1:25" ht="54" hidden="1" x14ac:dyDescent="0.25">
      <c r="A72" s="15"/>
      <c r="B72" s="16" t="s">
        <v>141</v>
      </c>
      <c r="C72" s="72" t="s">
        <v>113</v>
      </c>
      <c r="D72" s="37" t="str">
        <v>801011О.99.0.БВ24ДН82000</v>
      </c>
      <c r="E72" s="32">
        <f>IFERROR(ROUND('[1]16'!BH169/F72,2),0)</f>
        <v>0</v>
      </c>
      <c r="F72" s="17">
        <v>0</v>
      </c>
      <c r="G72" s="18">
        <f t="shared" si="0"/>
        <v>0</v>
      </c>
      <c r="H72" s="18" t="s">
        <v>136</v>
      </c>
      <c r="I72" s="18" t="s">
        <v>136</v>
      </c>
      <c r="J72" s="18" t="s">
        <v>136</v>
      </c>
      <c r="K72" s="18" t="s">
        <v>136</v>
      </c>
      <c r="L72" s="18" t="s">
        <v>136</v>
      </c>
      <c r="M72" s="18" t="s">
        <v>136</v>
      </c>
      <c r="N72" s="18" t="s">
        <v>136</v>
      </c>
      <c r="O72" s="18" t="s">
        <v>136</v>
      </c>
      <c r="P72" s="22"/>
    </row>
    <row r="73" spans="1:25" ht="54" hidden="1" x14ac:dyDescent="0.25">
      <c r="A73" s="15"/>
      <c r="B73" s="16" t="s">
        <v>141</v>
      </c>
      <c r="C73" s="72" t="s">
        <v>114</v>
      </c>
      <c r="D73" s="37" t="str">
        <v>801011О.99.0.БВ24ДМ64000</v>
      </c>
      <c r="E73" s="32">
        <f>IFERROR(ROUND('[1]16'!BI169/F73,2),0)</f>
        <v>0</v>
      </c>
      <c r="F73" s="17">
        <v>0</v>
      </c>
      <c r="G73" s="18">
        <f t="shared" si="0"/>
        <v>0</v>
      </c>
      <c r="H73" s="18" t="s">
        <v>136</v>
      </c>
      <c r="I73" s="18" t="s">
        <v>136</v>
      </c>
      <c r="J73" s="18" t="s">
        <v>136</v>
      </c>
      <c r="K73" s="18" t="s">
        <v>136</v>
      </c>
      <c r="L73" s="18" t="s">
        <v>136</v>
      </c>
      <c r="M73" s="18" t="s">
        <v>136</v>
      </c>
      <c r="N73" s="18" t="s">
        <v>136</v>
      </c>
      <c r="O73" s="18" t="s">
        <v>136</v>
      </c>
      <c r="P73" s="22"/>
    </row>
    <row r="74" spans="1:25" ht="54" hidden="1" x14ac:dyDescent="0.25">
      <c r="A74" s="15"/>
      <c r="B74" s="16" t="s">
        <v>141</v>
      </c>
      <c r="C74" s="72" t="s">
        <v>114</v>
      </c>
      <c r="D74" s="37" t="str">
        <v>801011О.99.0.БВ24ДН84000</v>
      </c>
      <c r="E74" s="32">
        <f>IFERROR(ROUND('[1]16'!BJ169/F74,2),0)</f>
        <v>0</v>
      </c>
      <c r="F74" s="17">
        <v>0</v>
      </c>
      <c r="G74" s="18">
        <f t="shared" si="0"/>
        <v>0</v>
      </c>
      <c r="H74" s="18" t="s">
        <v>136</v>
      </c>
      <c r="I74" s="18" t="s">
        <v>136</v>
      </c>
      <c r="J74" s="18" t="s">
        <v>136</v>
      </c>
      <c r="K74" s="18" t="s">
        <v>136</v>
      </c>
      <c r="L74" s="18" t="s">
        <v>136</v>
      </c>
      <c r="M74" s="18" t="s">
        <v>136</v>
      </c>
      <c r="N74" s="18" t="s">
        <v>136</v>
      </c>
      <c r="O74" s="18" t="s">
        <v>136</v>
      </c>
      <c r="P74" s="22"/>
    </row>
    <row r="75" spans="1:25" ht="55.5" customHeight="1" x14ac:dyDescent="0.25">
      <c r="A75" s="15"/>
      <c r="B75" s="16" t="s">
        <v>142</v>
      </c>
      <c r="C75" s="72"/>
      <c r="D75" s="37"/>
      <c r="E75" s="32" t="s">
        <v>136</v>
      </c>
      <c r="F75" s="17" t="s">
        <v>136</v>
      </c>
      <c r="G75" s="18" t="s">
        <v>136</v>
      </c>
      <c r="H75" s="73">
        <v>0.83792900000000003</v>
      </c>
      <c r="I75" s="18">
        <f>'[1]16'!BY164</f>
        <v>2687800</v>
      </c>
      <c r="J75" s="18" t="s">
        <v>136</v>
      </c>
      <c r="K75" s="18" t="s">
        <v>136</v>
      </c>
      <c r="L75" s="18" t="s">
        <v>136</v>
      </c>
      <c r="M75" s="18" t="s">
        <v>136</v>
      </c>
      <c r="N75" s="18" t="s">
        <v>136</v>
      </c>
      <c r="O75" s="18" t="s">
        <v>136</v>
      </c>
      <c r="P75" s="22"/>
    </row>
    <row r="76" spans="1:25" ht="61.5" customHeight="1" x14ac:dyDescent="0.25">
      <c r="A76" s="15"/>
      <c r="B76" s="16" t="s">
        <v>141</v>
      </c>
      <c r="C76" s="72"/>
      <c r="D76" s="37"/>
      <c r="E76" s="32" t="s">
        <v>136</v>
      </c>
      <c r="F76" s="17" t="s">
        <v>136</v>
      </c>
      <c r="G76" s="18" t="s">
        <v>136</v>
      </c>
      <c r="H76" s="74">
        <v>0.83219100000000001</v>
      </c>
      <c r="I76" s="75">
        <f>'[1]16'!BZ164</f>
        <v>0</v>
      </c>
      <c r="J76" s="18" t="s">
        <v>136</v>
      </c>
      <c r="K76" s="18" t="s">
        <v>136</v>
      </c>
      <c r="L76" s="18" t="s">
        <v>136</v>
      </c>
      <c r="M76" s="18" t="s">
        <v>136</v>
      </c>
      <c r="N76" s="18" t="s">
        <v>136</v>
      </c>
      <c r="O76" s="18" t="s">
        <v>136</v>
      </c>
      <c r="P76" s="22"/>
    </row>
    <row r="77" spans="1:25" ht="26.25" customHeight="1" x14ac:dyDescent="0.35">
      <c r="A77" s="19"/>
      <c r="B77" s="33" t="s">
        <v>109</v>
      </c>
      <c r="C77" s="33"/>
      <c r="D77" s="20" t="s">
        <v>101</v>
      </c>
      <c r="E77" s="20" t="s">
        <v>101</v>
      </c>
      <c r="F77" s="34">
        <f>SUM(F15:F74)</f>
        <v>1036</v>
      </c>
      <c r="G77" s="21">
        <f>SUM(G15:G74)</f>
        <v>58679073.120000005</v>
      </c>
      <c r="H77" s="35" t="s">
        <v>136</v>
      </c>
      <c r="I77" s="21">
        <f>SUM(I75:I76)</f>
        <v>2687800</v>
      </c>
      <c r="J77" s="21">
        <f>ROUND(((SUM(G15:G68))*[1]фо.16!H75)+((SUM([1]фо.16!G69:G74))*[1]фо.16!H76+I75+I76),2)</f>
        <v>51856697.060000002</v>
      </c>
      <c r="K77" s="21">
        <f>J77-L77-N77-O77-M77</f>
        <v>14885398.120000005</v>
      </c>
      <c r="L77" s="21">
        <f>('[1]16'!CA121+'[1]16'!CA122)*1000</f>
        <v>0</v>
      </c>
      <c r="M77" s="21">
        <f>('[1]16'!CA125)*1000</f>
        <v>0</v>
      </c>
      <c r="N77" s="21">
        <f>'[1]16'!BY177</f>
        <v>36971298.939999998</v>
      </c>
      <c r="O77" s="21">
        <f>'[1]16'!BZ177</f>
        <v>0</v>
      </c>
      <c r="P77" s="22">
        <f>J77-L77-K77-O77-N77-M77</f>
        <v>0</v>
      </c>
      <c r="Q77" s="22">
        <f>('[1]16'!CA120+'[1]16'!CA123+'[1]16'!CA124)*1000-[1]фо.16!K77</f>
        <v>0.87999999523162842</v>
      </c>
      <c r="R77" s="22">
        <f>'[1]16'!CA121*1000+'[1]16'!CA122*1000-[1]фо.16!L77</f>
        <v>0</v>
      </c>
      <c r="S77" s="22">
        <f>'[1]16'!CA125*1000-[1]фо.16!M77</f>
        <v>0</v>
      </c>
      <c r="T77" s="22">
        <f>'[1]16'!BY126*1000-[1]фо.16!N77</f>
        <v>1.0600000023841858</v>
      </c>
      <c r="U77" s="22">
        <f>'[1]16'!BZ126*1000-[1]фо.16!O77</f>
        <v>0</v>
      </c>
      <c r="V77" s="22"/>
      <c r="W77" s="22"/>
      <c r="X77" s="22"/>
      <c r="Y77" s="22"/>
    </row>
    <row r="78" spans="1:25" ht="22.5" customHeight="1" x14ac:dyDescent="0.35">
      <c r="A78" s="23"/>
      <c r="B78" s="24"/>
      <c r="C78" s="24"/>
      <c r="D78" s="25"/>
      <c r="E78" s="25"/>
      <c r="F78" s="26"/>
      <c r="G78" s="27"/>
      <c r="H78" s="27"/>
      <c r="I78" s="27"/>
      <c r="J78" s="27"/>
      <c r="K78" s="27"/>
      <c r="L78" s="27"/>
      <c r="M78" s="27"/>
      <c r="N78" s="27"/>
      <c r="O78" s="27"/>
      <c r="P78" s="22"/>
      <c r="Q78" s="22">
        <f>'[1]16'!CA132*1000-[1]фо.16!J77</f>
        <v>1.9400000050663948</v>
      </c>
    </row>
    <row r="79" spans="1:25" ht="24" customHeight="1" x14ac:dyDescent="0.25"/>
    <row r="80" spans="1:25" s="64" customFormat="1" ht="21" x14ac:dyDescent="0.4">
      <c r="A80" s="62" t="s">
        <v>102</v>
      </c>
      <c r="B80" s="63"/>
      <c r="C80" s="63"/>
      <c r="D80" s="63"/>
      <c r="E80" s="63"/>
      <c r="F80" s="63"/>
      <c r="G80" s="63"/>
      <c r="H80" s="63"/>
    </row>
    <row r="81" spans="1:1" s="64" customFormat="1" ht="31.5" customHeight="1" x14ac:dyDescent="0.4">
      <c r="A81" s="65" t="s">
        <v>244</v>
      </c>
    </row>
    <row r="82" spans="1:1" s="64" customFormat="1" ht="21" x14ac:dyDescent="0.4">
      <c r="A82" s="65" t="s">
        <v>245</v>
      </c>
    </row>
    <row r="83" spans="1:1" s="64" customFormat="1" ht="21" x14ac:dyDescent="0.4">
      <c r="A83" s="65" t="s">
        <v>246</v>
      </c>
    </row>
    <row r="84" spans="1:1" s="64" customFormat="1" ht="21" x14ac:dyDescent="0.4">
      <c r="A84" s="65"/>
    </row>
    <row r="85" spans="1:1" s="64" customFormat="1" ht="29.25" customHeight="1" x14ac:dyDescent="0.4">
      <c r="A85" s="66" t="s">
        <v>247</v>
      </c>
    </row>
    <row r="86" spans="1:1" s="64" customFormat="1" ht="21" x14ac:dyDescent="0.4">
      <c r="A86" s="65"/>
    </row>
    <row r="87" spans="1:1" s="64" customFormat="1" ht="21" x14ac:dyDescent="0.4">
      <c r="A87" s="66" t="s">
        <v>248</v>
      </c>
    </row>
  </sheetData>
  <mergeCells count="18">
    <mergeCell ref="P1:Q1"/>
    <mergeCell ref="B5:N5"/>
    <mergeCell ref="B6:N6"/>
    <mergeCell ref="B7:N7"/>
    <mergeCell ref="B8:N8"/>
    <mergeCell ref="B14:C14"/>
    <mergeCell ref="B9:N9"/>
    <mergeCell ref="A11:A13"/>
    <mergeCell ref="B11:C13"/>
    <mergeCell ref="D11:D13"/>
    <mergeCell ref="E11:E13"/>
    <mergeCell ref="F11:F13"/>
    <mergeCell ref="G11:G13"/>
    <mergeCell ref="H11:H13"/>
    <mergeCell ref="I11:I13"/>
    <mergeCell ref="J11:O11"/>
    <mergeCell ref="J12:J13"/>
    <mergeCell ref="K12:O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B183"/>
  <sheetViews>
    <sheetView zoomScale="60" zoomScaleNormal="60" workbookViewId="0">
      <selection activeCell="BZ12" sqref="BZ12"/>
    </sheetView>
  </sheetViews>
  <sheetFormatPr defaultColWidth="25.6640625" defaultRowHeight="13.2" outlineLevelCol="1" x14ac:dyDescent="0.25"/>
  <cols>
    <col min="1" max="1" width="35.5546875" style="1" customWidth="1"/>
    <col min="2" max="2" width="6.88671875" style="1" customWidth="1"/>
    <col min="3" max="3" width="20.6640625" style="1" hidden="1" customWidth="1" outlineLevel="1"/>
    <col min="4" max="4" width="21.33203125" style="1" hidden="1" customWidth="1" outlineLevel="1"/>
    <col min="5" max="62" width="20.6640625" style="1" hidden="1" customWidth="1" outlineLevel="1"/>
    <col min="63" max="68" width="19" style="2" hidden="1" customWidth="1" outlineLevel="1"/>
    <col min="69" max="69" width="19" style="2" hidden="1" customWidth="1" collapsed="1"/>
    <col min="70" max="76" width="19" style="2" hidden="1" customWidth="1"/>
    <col min="77" max="77" width="15.88671875" style="2" customWidth="1"/>
    <col min="78" max="78" width="11.44140625" style="2" customWidth="1"/>
    <col min="79" max="79" width="16.44140625" style="2" customWidth="1"/>
    <col min="80" max="80" width="12.5546875" style="1" customWidth="1"/>
    <col min="81" max="256" width="25.6640625" style="1"/>
    <col min="257" max="257" width="42.44140625" style="1" customWidth="1"/>
    <col min="258" max="258" width="11.88671875" style="1" customWidth="1"/>
    <col min="259" max="259" width="20.6640625" style="1" customWidth="1"/>
    <col min="260" max="260" width="21.33203125" style="1" customWidth="1"/>
    <col min="261" max="318" width="20.6640625" style="1" customWidth="1"/>
    <col min="319" max="324" width="19" style="1" customWidth="1"/>
    <col min="325" max="332" width="0" style="1" hidden="1" customWidth="1"/>
    <col min="333" max="335" width="19" style="1" customWidth="1"/>
    <col min="336" max="336" width="12.5546875" style="1" customWidth="1"/>
    <col min="337" max="512" width="25.6640625" style="1"/>
    <col min="513" max="513" width="42.44140625" style="1" customWidth="1"/>
    <col min="514" max="514" width="11.88671875" style="1" customWidth="1"/>
    <col min="515" max="515" width="20.6640625" style="1" customWidth="1"/>
    <col min="516" max="516" width="21.33203125" style="1" customWidth="1"/>
    <col min="517" max="574" width="20.6640625" style="1" customWidth="1"/>
    <col min="575" max="580" width="19" style="1" customWidth="1"/>
    <col min="581" max="588" width="0" style="1" hidden="1" customWidth="1"/>
    <col min="589" max="591" width="19" style="1" customWidth="1"/>
    <col min="592" max="592" width="12.5546875" style="1" customWidth="1"/>
    <col min="593" max="768" width="25.6640625" style="1"/>
    <col min="769" max="769" width="42.44140625" style="1" customWidth="1"/>
    <col min="770" max="770" width="11.88671875" style="1" customWidth="1"/>
    <col min="771" max="771" width="20.6640625" style="1" customWidth="1"/>
    <col min="772" max="772" width="21.33203125" style="1" customWidth="1"/>
    <col min="773" max="830" width="20.6640625" style="1" customWidth="1"/>
    <col min="831" max="836" width="19" style="1" customWidth="1"/>
    <col min="837" max="844" width="0" style="1" hidden="1" customWidth="1"/>
    <col min="845" max="847" width="19" style="1" customWidth="1"/>
    <col min="848" max="848" width="12.5546875" style="1" customWidth="1"/>
    <col min="849" max="1024" width="25.6640625" style="1"/>
    <col min="1025" max="1025" width="42.44140625" style="1" customWidth="1"/>
    <col min="1026" max="1026" width="11.88671875" style="1" customWidth="1"/>
    <col min="1027" max="1027" width="20.6640625" style="1" customWidth="1"/>
    <col min="1028" max="1028" width="21.33203125" style="1" customWidth="1"/>
    <col min="1029" max="1086" width="20.6640625" style="1" customWidth="1"/>
    <col min="1087" max="1092" width="19" style="1" customWidth="1"/>
    <col min="1093" max="1100" width="0" style="1" hidden="1" customWidth="1"/>
    <col min="1101" max="1103" width="19" style="1" customWidth="1"/>
    <col min="1104" max="1104" width="12.5546875" style="1" customWidth="1"/>
    <col min="1105" max="1280" width="25.6640625" style="1"/>
    <col min="1281" max="1281" width="42.44140625" style="1" customWidth="1"/>
    <col min="1282" max="1282" width="11.88671875" style="1" customWidth="1"/>
    <col min="1283" max="1283" width="20.6640625" style="1" customWidth="1"/>
    <col min="1284" max="1284" width="21.33203125" style="1" customWidth="1"/>
    <col min="1285" max="1342" width="20.6640625" style="1" customWidth="1"/>
    <col min="1343" max="1348" width="19" style="1" customWidth="1"/>
    <col min="1349" max="1356" width="0" style="1" hidden="1" customWidth="1"/>
    <col min="1357" max="1359" width="19" style="1" customWidth="1"/>
    <col min="1360" max="1360" width="12.5546875" style="1" customWidth="1"/>
    <col min="1361" max="1536" width="25.6640625" style="1"/>
    <col min="1537" max="1537" width="42.44140625" style="1" customWidth="1"/>
    <col min="1538" max="1538" width="11.88671875" style="1" customWidth="1"/>
    <col min="1539" max="1539" width="20.6640625" style="1" customWidth="1"/>
    <col min="1540" max="1540" width="21.33203125" style="1" customWidth="1"/>
    <col min="1541" max="1598" width="20.6640625" style="1" customWidth="1"/>
    <col min="1599" max="1604" width="19" style="1" customWidth="1"/>
    <col min="1605" max="1612" width="0" style="1" hidden="1" customWidth="1"/>
    <col min="1613" max="1615" width="19" style="1" customWidth="1"/>
    <col min="1616" max="1616" width="12.5546875" style="1" customWidth="1"/>
    <col min="1617" max="1792" width="25.6640625" style="1"/>
    <col min="1793" max="1793" width="42.44140625" style="1" customWidth="1"/>
    <col min="1794" max="1794" width="11.88671875" style="1" customWidth="1"/>
    <col min="1795" max="1795" width="20.6640625" style="1" customWidth="1"/>
    <col min="1796" max="1796" width="21.33203125" style="1" customWidth="1"/>
    <col min="1797" max="1854" width="20.6640625" style="1" customWidth="1"/>
    <col min="1855" max="1860" width="19" style="1" customWidth="1"/>
    <col min="1861" max="1868" width="0" style="1" hidden="1" customWidth="1"/>
    <col min="1869" max="1871" width="19" style="1" customWidth="1"/>
    <col min="1872" max="1872" width="12.5546875" style="1" customWidth="1"/>
    <col min="1873" max="2048" width="25.6640625" style="1"/>
    <col min="2049" max="2049" width="42.44140625" style="1" customWidth="1"/>
    <col min="2050" max="2050" width="11.88671875" style="1" customWidth="1"/>
    <col min="2051" max="2051" width="20.6640625" style="1" customWidth="1"/>
    <col min="2052" max="2052" width="21.33203125" style="1" customWidth="1"/>
    <col min="2053" max="2110" width="20.6640625" style="1" customWidth="1"/>
    <col min="2111" max="2116" width="19" style="1" customWidth="1"/>
    <col min="2117" max="2124" width="0" style="1" hidden="1" customWidth="1"/>
    <col min="2125" max="2127" width="19" style="1" customWidth="1"/>
    <col min="2128" max="2128" width="12.5546875" style="1" customWidth="1"/>
    <col min="2129" max="2304" width="25.6640625" style="1"/>
    <col min="2305" max="2305" width="42.44140625" style="1" customWidth="1"/>
    <col min="2306" max="2306" width="11.88671875" style="1" customWidth="1"/>
    <col min="2307" max="2307" width="20.6640625" style="1" customWidth="1"/>
    <col min="2308" max="2308" width="21.33203125" style="1" customWidth="1"/>
    <col min="2309" max="2366" width="20.6640625" style="1" customWidth="1"/>
    <col min="2367" max="2372" width="19" style="1" customWidth="1"/>
    <col min="2373" max="2380" width="0" style="1" hidden="1" customWidth="1"/>
    <col min="2381" max="2383" width="19" style="1" customWidth="1"/>
    <col min="2384" max="2384" width="12.5546875" style="1" customWidth="1"/>
    <col min="2385" max="2560" width="25.6640625" style="1"/>
    <col min="2561" max="2561" width="42.44140625" style="1" customWidth="1"/>
    <col min="2562" max="2562" width="11.88671875" style="1" customWidth="1"/>
    <col min="2563" max="2563" width="20.6640625" style="1" customWidth="1"/>
    <col min="2564" max="2564" width="21.33203125" style="1" customWidth="1"/>
    <col min="2565" max="2622" width="20.6640625" style="1" customWidth="1"/>
    <col min="2623" max="2628" width="19" style="1" customWidth="1"/>
    <col min="2629" max="2636" width="0" style="1" hidden="1" customWidth="1"/>
    <col min="2637" max="2639" width="19" style="1" customWidth="1"/>
    <col min="2640" max="2640" width="12.5546875" style="1" customWidth="1"/>
    <col min="2641" max="2816" width="25.6640625" style="1"/>
    <col min="2817" max="2817" width="42.44140625" style="1" customWidth="1"/>
    <col min="2818" max="2818" width="11.88671875" style="1" customWidth="1"/>
    <col min="2819" max="2819" width="20.6640625" style="1" customWidth="1"/>
    <col min="2820" max="2820" width="21.33203125" style="1" customWidth="1"/>
    <col min="2821" max="2878" width="20.6640625" style="1" customWidth="1"/>
    <col min="2879" max="2884" width="19" style="1" customWidth="1"/>
    <col min="2885" max="2892" width="0" style="1" hidden="1" customWidth="1"/>
    <col min="2893" max="2895" width="19" style="1" customWidth="1"/>
    <col min="2896" max="2896" width="12.5546875" style="1" customWidth="1"/>
    <col min="2897" max="3072" width="25.6640625" style="1"/>
    <col min="3073" max="3073" width="42.44140625" style="1" customWidth="1"/>
    <col min="3074" max="3074" width="11.88671875" style="1" customWidth="1"/>
    <col min="3075" max="3075" width="20.6640625" style="1" customWidth="1"/>
    <col min="3076" max="3076" width="21.33203125" style="1" customWidth="1"/>
    <col min="3077" max="3134" width="20.6640625" style="1" customWidth="1"/>
    <col min="3135" max="3140" width="19" style="1" customWidth="1"/>
    <col min="3141" max="3148" width="0" style="1" hidden="1" customWidth="1"/>
    <col min="3149" max="3151" width="19" style="1" customWidth="1"/>
    <col min="3152" max="3152" width="12.5546875" style="1" customWidth="1"/>
    <col min="3153" max="3328" width="25.6640625" style="1"/>
    <col min="3329" max="3329" width="42.44140625" style="1" customWidth="1"/>
    <col min="3330" max="3330" width="11.88671875" style="1" customWidth="1"/>
    <col min="3331" max="3331" width="20.6640625" style="1" customWidth="1"/>
    <col min="3332" max="3332" width="21.33203125" style="1" customWidth="1"/>
    <col min="3333" max="3390" width="20.6640625" style="1" customWidth="1"/>
    <col min="3391" max="3396" width="19" style="1" customWidth="1"/>
    <col min="3397" max="3404" width="0" style="1" hidden="1" customWidth="1"/>
    <col min="3405" max="3407" width="19" style="1" customWidth="1"/>
    <col min="3408" max="3408" width="12.5546875" style="1" customWidth="1"/>
    <col min="3409" max="3584" width="25.6640625" style="1"/>
    <col min="3585" max="3585" width="42.44140625" style="1" customWidth="1"/>
    <col min="3586" max="3586" width="11.88671875" style="1" customWidth="1"/>
    <col min="3587" max="3587" width="20.6640625" style="1" customWidth="1"/>
    <col min="3588" max="3588" width="21.33203125" style="1" customWidth="1"/>
    <col min="3589" max="3646" width="20.6640625" style="1" customWidth="1"/>
    <col min="3647" max="3652" width="19" style="1" customWidth="1"/>
    <col min="3653" max="3660" width="0" style="1" hidden="1" customWidth="1"/>
    <col min="3661" max="3663" width="19" style="1" customWidth="1"/>
    <col min="3664" max="3664" width="12.5546875" style="1" customWidth="1"/>
    <col min="3665" max="3840" width="25.6640625" style="1"/>
    <col min="3841" max="3841" width="42.44140625" style="1" customWidth="1"/>
    <col min="3842" max="3842" width="11.88671875" style="1" customWidth="1"/>
    <col min="3843" max="3843" width="20.6640625" style="1" customWidth="1"/>
    <col min="3844" max="3844" width="21.33203125" style="1" customWidth="1"/>
    <col min="3845" max="3902" width="20.6640625" style="1" customWidth="1"/>
    <col min="3903" max="3908" width="19" style="1" customWidth="1"/>
    <col min="3909" max="3916" width="0" style="1" hidden="1" customWidth="1"/>
    <col min="3917" max="3919" width="19" style="1" customWidth="1"/>
    <col min="3920" max="3920" width="12.5546875" style="1" customWidth="1"/>
    <col min="3921" max="4096" width="25.6640625" style="1"/>
    <col min="4097" max="4097" width="42.44140625" style="1" customWidth="1"/>
    <col min="4098" max="4098" width="11.88671875" style="1" customWidth="1"/>
    <col min="4099" max="4099" width="20.6640625" style="1" customWidth="1"/>
    <col min="4100" max="4100" width="21.33203125" style="1" customWidth="1"/>
    <col min="4101" max="4158" width="20.6640625" style="1" customWidth="1"/>
    <col min="4159" max="4164" width="19" style="1" customWidth="1"/>
    <col min="4165" max="4172" width="0" style="1" hidden="1" customWidth="1"/>
    <col min="4173" max="4175" width="19" style="1" customWidth="1"/>
    <col min="4176" max="4176" width="12.5546875" style="1" customWidth="1"/>
    <col min="4177" max="4352" width="25.6640625" style="1"/>
    <col min="4353" max="4353" width="42.44140625" style="1" customWidth="1"/>
    <col min="4354" max="4354" width="11.88671875" style="1" customWidth="1"/>
    <col min="4355" max="4355" width="20.6640625" style="1" customWidth="1"/>
    <col min="4356" max="4356" width="21.33203125" style="1" customWidth="1"/>
    <col min="4357" max="4414" width="20.6640625" style="1" customWidth="1"/>
    <col min="4415" max="4420" width="19" style="1" customWidth="1"/>
    <col min="4421" max="4428" width="0" style="1" hidden="1" customWidth="1"/>
    <col min="4429" max="4431" width="19" style="1" customWidth="1"/>
    <col min="4432" max="4432" width="12.5546875" style="1" customWidth="1"/>
    <col min="4433" max="4608" width="25.6640625" style="1"/>
    <col min="4609" max="4609" width="42.44140625" style="1" customWidth="1"/>
    <col min="4610" max="4610" width="11.88671875" style="1" customWidth="1"/>
    <col min="4611" max="4611" width="20.6640625" style="1" customWidth="1"/>
    <col min="4612" max="4612" width="21.33203125" style="1" customWidth="1"/>
    <col min="4613" max="4670" width="20.6640625" style="1" customWidth="1"/>
    <col min="4671" max="4676" width="19" style="1" customWidth="1"/>
    <col min="4677" max="4684" width="0" style="1" hidden="1" customWidth="1"/>
    <col min="4685" max="4687" width="19" style="1" customWidth="1"/>
    <col min="4688" max="4688" width="12.5546875" style="1" customWidth="1"/>
    <col min="4689" max="4864" width="25.6640625" style="1"/>
    <col min="4865" max="4865" width="42.44140625" style="1" customWidth="1"/>
    <col min="4866" max="4866" width="11.88671875" style="1" customWidth="1"/>
    <col min="4867" max="4867" width="20.6640625" style="1" customWidth="1"/>
    <col min="4868" max="4868" width="21.33203125" style="1" customWidth="1"/>
    <col min="4869" max="4926" width="20.6640625" style="1" customWidth="1"/>
    <col min="4927" max="4932" width="19" style="1" customWidth="1"/>
    <col min="4933" max="4940" width="0" style="1" hidden="1" customWidth="1"/>
    <col min="4941" max="4943" width="19" style="1" customWidth="1"/>
    <col min="4944" max="4944" width="12.5546875" style="1" customWidth="1"/>
    <col min="4945" max="5120" width="25.6640625" style="1"/>
    <col min="5121" max="5121" width="42.44140625" style="1" customWidth="1"/>
    <col min="5122" max="5122" width="11.88671875" style="1" customWidth="1"/>
    <col min="5123" max="5123" width="20.6640625" style="1" customWidth="1"/>
    <col min="5124" max="5124" width="21.33203125" style="1" customWidth="1"/>
    <col min="5125" max="5182" width="20.6640625" style="1" customWidth="1"/>
    <col min="5183" max="5188" width="19" style="1" customWidth="1"/>
    <col min="5189" max="5196" width="0" style="1" hidden="1" customWidth="1"/>
    <col min="5197" max="5199" width="19" style="1" customWidth="1"/>
    <col min="5200" max="5200" width="12.5546875" style="1" customWidth="1"/>
    <col min="5201" max="5376" width="25.6640625" style="1"/>
    <col min="5377" max="5377" width="42.44140625" style="1" customWidth="1"/>
    <col min="5378" max="5378" width="11.88671875" style="1" customWidth="1"/>
    <col min="5379" max="5379" width="20.6640625" style="1" customWidth="1"/>
    <col min="5380" max="5380" width="21.33203125" style="1" customWidth="1"/>
    <col min="5381" max="5438" width="20.6640625" style="1" customWidth="1"/>
    <col min="5439" max="5444" width="19" style="1" customWidth="1"/>
    <col min="5445" max="5452" width="0" style="1" hidden="1" customWidth="1"/>
    <col min="5453" max="5455" width="19" style="1" customWidth="1"/>
    <col min="5456" max="5456" width="12.5546875" style="1" customWidth="1"/>
    <col min="5457" max="5632" width="25.6640625" style="1"/>
    <col min="5633" max="5633" width="42.44140625" style="1" customWidth="1"/>
    <col min="5634" max="5634" width="11.88671875" style="1" customWidth="1"/>
    <col min="5635" max="5635" width="20.6640625" style="1" customWidth="1"/>
    <col min="5636" max="5636" width="21.33203125" style="1" customWidth="1"/>
    <col min="5637" max="5694" width="20.6640625" style="1" customWidth="1"/>
    <col min="5695" max="5700" width="19" style="1" customWidth="1"/>
    <col min="5701" max="5708" width="0" style="1" hidden="1" customWidth="1"/>
    <col min="5709" max="5711" width="19" style="1" customWidth="1"/>
    <col min="5712" max="5712" width="12.5546875" style="1" customWidth="1"/>
    <col min="5713" max="5888" width="25.6640625" style="1"/>
    <col min="5889" max="5889" width="42.44140625" style="1" customWidth="1"/>
    <col min="5890" max="5890" width="11.88671875" style="1" customWidth="1"/>
    <col min="5891" max="5891" width="20.6640625" style="1" customWidth="1"/>
    <col min="5892" max="5892" width="21.33203125" style="1" customWidth="1"/>
    <col min="5893" max="5950" width="20.6640625" style="1" customWidth="1"/>
    <col min="5951" max="5956" width="19" style="1" customWidth="1"/>
    <col min="5957" max="5964" width="0" style="1" hidden="1" customWidth="1"/>
    <col min="5965" max="5967" width="19" style="1" customWidth="1"/>
    <col min="5968" max="5968" width="12.5546875" style="1" customWidth="1"/>
    <col min="5969" max="6144" width="25.6640625" style="1"/>
    <col min="6145" max="6145" width="42.44140625" style="1" customWidth="1"/>
    <col min="6146" max="6146" width="11.88671875" style="1" customWidth="1"/>
    <col min="6147" max="6147" width="20.6640625" style="1" customWidth="1"/>
    <col min="6148" max="6148" width="21.33203125" style="1" customWidth="1"/>
    <col min="6149" max="6206" width="20.6640625" style="1" customWidth="1"/>
    <col min="6207" max="6212" width="19" style="1" customWidth="1"/>
    <col min="6213" max="6220" width="0" style="1" hidden="1" customWidth="1"/>
    <col min="6221" max="6223" width="19" style="1" customWidth="1"/>
    <col min="6224" max="6224" width="12.5546875" style="1" customWidth="1"/>
    <col min="6225" max="6400" width="25.6640625" style="1"/>
    <col min="6401" max="6401" width="42.44140625" style="1" customWidth="1"/>
    <col min="6402" max="6402" width="11.88671875" style="1" customWidth="1"/>
    <col min="6403" max="6403" width="20.6640625" style="1" customWidth="1"/>
    <col min="6404" max="6404" width="21.33203125" style="1" customWidth="1"/>
    <col min="6405" max="6462" width="20.6640625" style="1" customWidth="1"/>
    <col min="6463" max="6468" width="19" style="1" customWidth="1"/>
    <col min="6469" max="6476" width="0" style="1" hidden="1" customWidth="1"/>
    <col min="6477" max="6479" width="19" style="1" customWidth="1"/>
    <col min="6480" max="6480" width="12.5546875" style="1" customWidth="1"/>
    <col min="6481" max="6656" width="25.6640625" style="1"/>
    <col min="6657" max="6657" width="42.44140625" style="1" customWidth="1"/>
    <col min="6658" max="6658" width="11.88671875" style="1" customWidth="1"/>
    <col min="6659" max="6659" width="20.6640625" style="1" customWidth="1"/>
    <col min="6660" max="6660" width="21.33203125" style="1" customWidth="1"/>
    <col min="6661" max="6718" width="20.6640625" style="1" customWidth="1"/>
    <col min="6719" max="6724" width="19" style="1" customWidth="1"/>
    <col min="6725" max="6732" width="0" style="1" hidden="1" customWidth="1"/>
    <col min="6733" max="6735" width="19" style="1" customWidth="1"/>
    <col min="6736" max="6736" width="12.5546875" style="1" customWidth="1"/>
    <col min="6737" max="6912" width="25.6640625" style="1"/>
    <col min="6913" max="6913" width="42.44140625" style="1" customWidth="1"/>
    <col min="6914" max="6914" width="11.88671875" style="1" customWidth="1"/>
    <col min="6915" max="6915" width="20.6640625" style="1" customWidth="1"/>
    <col min="6916" max="6916" width="21.33203125" style="1" customWidth="1"/>
    <col min="6917" max="6974" width="20.6640625" style="1" customWidth="1"/>
    <col min="6975" max="6980" width="19" style="1" customWidth="1"/>
    <col min="6981" max="6988" width="0" style="1" hidden="1" customWidth="1"/>
    <col min="6989" max="6991" width="19" style="1" customWidth="1"/>
    <col min="6992" max="6992" width="12.5546875" style="1" customWidth="1"/>
    <col min="6993" max="7168" width="25.6640625" style="1"/>
    <col min="7169" max="7169" width="42.44140625" style="1" customWidth="1"/>
    <col min="7170" max="7170" width="11.88671875" style="1" customWidth="1"/>
    <col min="7171" max="7171" width="20.6640625" style="1" customWidth="1"/>
    <col min="7172" max="7172" width="21.33203125" style="1" customWidth="1"/>
    <col min="7173" max="7230" width="20.6640625" style="1" customWidth="1"/>
    <col min="7231" max="7236" width="19" style="1" customWidth="1"/>
    <col min="7237" max="7244" width="0" style="1" hidden="1" customWidth="1"/>
    <col min="7245" max="7247" width="19" style="1" customWidth="1"/>
    <col min="7248" max="7248" width="12.5546875" style="1" customWidth="1"/>
    <col min="7249" max="7424" width="25.6640625" style="1"/>
    <col min="7425" max="7425" width="42.44140625" style="1" customWidth="1"/>
    <col min="7426" max="7426" width="11.88671875" style="1" customWidth="1"/>
    <col min="7427" max="7427" width="20.6640625" style="1" customWidth="1"/>
    <col min="7428" max="7428" width="21.33203125" style="1" customWidth="1"/>
    <col min="7429" max="7486" width="20.6640625" style="1" customWidth="1"/>
    <col min="7487" max="7492" width="19" style="1" customWidth="1"/>
    <col min="7493" max="7500" width="0" style="1" hidden="1" customWidth="1"/>
    <col min="7501" max="7503" width="19" style="1" customWidth="1"/>
    <col min="7504" max="7504" width="12.5546875" style="1" customWidth="1"/>
    <col min="7505" max="7680" width="25.6640625" style="1"/>
    <col min="7681" max="7681" width="42.44140625" style="1" customWidth="1"/>
    <col min="7682" max="7682" width="11.88671875" style="1" customWidth="1"/>
    <col min="7683" max="7683" width="20.6640625" style="1" customWidth="1"/>
    <col min="7684" max="7684" width="21.33203125" style="1" customWidth="1"/>
    <col min="7685" max="7742" width="20.6640625" style="1" customWidth="1"/>
    <col min="7743" max="7748" width="19" style="1" customWidth="1"/>
    <col min="7749" max="7756" width="0" style="1" hidden="1" customWidth="1"/>
    <col min="7757" max="7759" width="19" style="1" customWidth="1"/>
    <col min="7760" max="7760" width="12.5546875" style="1" customWidth="1"/>
    <col min="7761" max="7936" width="25.6640625" style="1"/>
    <col min="7937" max="7937" width="42.44140625" style="1" customWidth="1"/>
    <col min="7938" max="7938" width="11.88671875" style="1" customWidth="1"/>
    <col min="7939" max="7939" width="20.6640625" style="1" customWidth="1"/>
    <col min="7940" max="7940" width="21.33203125" style="1" customWidth="1"/>
    <col min="7941" max="7998" width="20.6640625" style="1" customWidth="1"/>
    <col min="7999" max="8004" width="19" style="1" customWidth="1"/>
    <col min="8005" max="8012" width="0" style="1" hidden="1" customWidth="1"/>
    <col min="8013" max="8015" width="19" style="1" customWidth="1"/>
    <col min="8016" max="8016" width="12.5546875" style="1" customWidth="1"/>
    <col min="8017" max="8192" width="25.6640625" style="1"/>
    <col min="8193" max="8193" width="42.44140625" style="1" customWidth="1"/>
    <col min="8194" max="8194" width="11.88671875" style="1" customWidth="1"/>
    <col min="8195" max="8195" width="20.6640625" style="1" customWidth="1"/>
    <col min="8196" max="8196" width="21.33203125" style="1" customWidth="1"/>
    <col min="8197" max="8254" width="20.6640625" style="1" customWidth="1"/>
    <col min="8255" max="8260" width="19" style="1" customWidth="1"/>
    <col min="8261" max="8268" width="0" style="1" hidden="1" customWidth="1"/>
    <col min="8269" max="8271" width="19" style="1" customWidth="1"/>
    <col min="8272" max="8272" width="12.5546875" style="1" customWidth="1"/>
    <col min="8273" max="8448" width="25.6640625" style="1"/>
    <col min="8449" max="8449" width="42.44140625" style="1" customWidth="1"/>
    <col min="8450" max="8450" width="11.88671875" style="1" customWidth="1"/>
    <col min="8451" max="8451" width="20.6640625" style="1" customWidth="1"/>
    <col min="8452" max="8452" width="21.33203125" style="1" customWidth="1"/>
    <col min="8453" max="8510" width="20.6640625" style="1" customWidth="1"/>
    <col min="8511" max="8516" width="19" style="1" customWidth="1"/>
    <col min="8517" max="8524" width="0" style="1" hidden="1" customWidth="1"/>
    <col min="8525" max="8527" width="19" style="1" customWidth="1"/>
    <col min="8528" max="8528" width="12.5546875" style="1" customWidth="1"/>
    <col min="8529" max="8704" width="25.6640625" style="1"/>
    <col min="8705" max="8705" width="42.44140625" style="1" customWidth="1"/>
    <col min="8706" max="8706" width="11.88671875" style="1" customWidth="1"/>
    <col min="8707" max="8707" width="20.6640625" style="1" customWidth="1"/>
    <col min="8708" max="8708" width="21.33203125" style="1" customWidth="1"/>
    <col min="8709" max="8766" width="20.6640625" style="1" customWidth="1"/>
    <col min="8767" max="8772" width="19" style="1" customWidth="1"/>
    <col min="8773" max="8780" width="0" style="1" hidden="1" customWidth="1"/>
    <col min="8781" max="8783" width="19" style="1" customWidth="1"/>
    <col min="8784" max="8784" width="12.5546875" style="1" customWidth="1"/>
    <col min="8785" max="8960" width="25.6640625" style="1"/>
    <col min="8961" max="8961" width="42.44140625" style="1" customWidth="1"/>
    <col min="8962" max="8962" width="11.88671875" style="1" customWidth="1"/>
    <col min="8963" max="8963" width="20.6640625" style="1" customWidth="1"/>
    <col min="8964" max="8964" width="21.33203125" style="1" customWidth="1"/>
    <col min="8965" max="9022" width="20.6640625" style="1" customWidth="1"/>
    <col min="9023" max="9028" width="19" style="1" customWidth="1"/>
    <col min="9029" max="9036" width="0" style="1" hidden="1" customWidth="1"/>
    <col min="9037" max="9039" width="19" style="1" customWidth="1"/>
    <col min="9040" max="9040" width="12.5546875" style="1" customWidth="1"/>
    <col min="9041" max="9216" width="25.6640625" style="1"/>
    <col min="9217" max="9217" width="42.44140625" style="1" customWidth="1"/>
    <col min="9218" max="9218" width="11.88671875" style="1" customWidth="1"/>
    <col min="9219" max="9219" width="20.6640625" style="1" customWidth="1"/>
    <col min="9220" max="9220" width="21.33203125" style="1" customWidth="1"/>
    <col min="9221" max="9278" width="20.6640625" style="1" customWidth="1"/>
    <col min="9279" max="9284" width="19" style="1" customWidth="1"/>
    <col min="9285" max="9292" width="0" style="1" hidden="1" customWidth="1"/>
    <col min="9293" max="9295" width="19" style="1" customWidth="1"/>
    <col min="9296" max="9296" width="12.5546875" style="1" customWidth="1"/>
    <col min="9297" max="9472" width="25.6640625" style="1"/>
    <col min="9473" max="9473" width="42.44140625" style="1" customWidth="1"/>
    <col min="9474" max="9474" width="11.88671875" style="1" customWidth="1"/>
    <col min="9475" max="9475" width="20.6640625" style="1" customWidth="1"/>
    <col min="9476" max="9476" width="21.33203125" style="1" customWidth="1"/>
    <col min="9477" max="9534" width="20.6640625" style="1" customWidth="1"/>
    <col min="9535" max="9540" width="19" style="1" customWidth="1"/>
    <col min="9541" max="9548" width="0" style="1" hidden="1" customWidth="1"/>
    <col min="9549" max="9551" width="19" style="1" customWidth="1"/>
    <col min="9552" max="9552" width="12.5546875" style="1" customWidth="1"/>
    <col min="9553" max="9728" width="25.6640625" style="1"/>
    <col min="9729" max="9729" width="42.44140625" style="1" customWidth="1"/>
    <col min="9730" max="9730" width="11.88671875" style="1" customWidth="1"/>
    <col min="9731" max="9731" width="20.6640625" style="1" customWidth="1"/>
    <col min="9732" max="9732" width="21.33203125" style="1" customWidth="1"/>
    <col min="9733" max="9790" width="20.6640625" style="1" customWidth="1"/>
    <col min="9791" max="9796" width="19" style="1" customWidth="1"/>
    <col min="9797" max="9804" width="0" style="1" hidden="1" customWidth="1"/>
    <col min="9805" max="9807" width="19" style="1" customWidth="1"/>
    <col min="9808" max="9808" width="12.5546875" style="1" customWidth="1"/>
    <col min="9809" max="9984" width="25.6640625" style="1"/>
    <col min="9985" max="9985" width="42.44140625" style="1" customWidth="1"/>
    <col min="9986" max="9986" width="11.88671875" style="1" customWidth="1"/>
    <col min="9987" max="9987" width="20.6640625" style="1" customWidth="1"/>
    <col min="9988" max="9988" width="21.33203125" style="1" customWidth="1"/>
    <col min="9989" max="10046" width="20.6640625" style="1" customWidth="1"/>
    <col min="10047" max="10052" width="19" style="1" customWidth="1"/>
    <col min="10053" max="10060" width="0" style="1" hidden="1" customWidth="1"/>
    <col min="10061" max="10063" width="19" style="1" customWidth="1"/>
    <col min="10064" max="10064" width="12.5546875" style="1" customWidth="1"/>
    <col min="10065" max="10240" width="25.6640625" style="1"/>
    <col min="10241" max="10241" width="42.44140625" style="1" customWidth="1"/>
    <col min="10242" max="10242" width="11.88671875" style="1" customWidth="1"/>
    <col min="10243" max="10243" width="20.6640625" style="1" customWidth="1"/>
    <col min="10244" max="10244" width="21.33203125" style="1" customWidth="1"/>
    <col min="10245" max="10302" width="20.6640625" style="1" customWidth="1"/>
    <col min="10303" max="10308" width="19" style="1" customWidth="1"/>
    <col min="10309" max="10316" width="0" style="1" hidden="1" customWidth="1"/>
    <col min="10317" max="10319" width="19" style="1" customWidth="1"/>
    <col min="10320" max="10320" width="12.5546875" style="1" customWidth="1"/>
    <col min="10321" max="10496" width="25.6640625" style="1"/>
    <col min="10497" max="10497" width="42.44140625" style="1" customWidth="1"/>
    <col min="10498" max="10498" width="11.88671875" style="1" customWidth="1"/>
    <col min="10499" max="10499" width="20.6640625" style="1" customWidth="1"/>
    <col min="10500" max="10500" width="21.33203125" style="1" customWidth="1"/>
    <col min="10501" max="10558" width="20.6640625" style="1" customWidth="1"/>
    <col min="10559" max="10564" width="19" style="1" customWidth="1"/>
    <col min="10565" max="10572" width="0" style="1" hidden="1" customWidth="1"/>
    <col min="10573" max="10575" width="19" style="1" customWidth="1"/>
    <col min="10576" max="10576" width="12.5546875" style="1" customWidth="1"/>
    <col min="10577" max="10752" width="25.6640625" style="1"/>
    <col min="10753" max="10753" width="42.44140625" style="1" customWidth="1"/>
    <col min="10754" max="10754" width="11.88671875" style="1" customWidth="1"/>
    <col min="10755" max="10755" width="20.6640625" style="1" customWidth="1"/>
    <col min="10756" max="10756" width="21.33203125" style="1" customWidth="1"/>
    <col min="10757" max="10814" width="20.6640625" style="1" customWidth="1"/>
    <col min="10815" max="10820" width="19" style="1" customWidth="1"/>
    <col min="10821" max="10828" width="0" style="1" hidden="1" customWidth="1"/>
    <col min="10829" max="10831" width="19" style="1" customWidth="1"/>
    <col min="10832" max="10832" width="12.5546875" style="1" customWidth="1"/>
    <col min="10833" max="11008" width="25.6640625" style="1"/>
    <col min="11009" max="11009" width="42.44140625" style="1" customWidth="1"/>
    <col min="11010" max="11010" width="11.88671875" style="1" customWidth="1"/>
    <col min="11011" max="11011" width="20.6640625" style="1" customWidth="1"/>
    <col min="11012" max="11012" width="21.33203125" style="1" customWidth="1"/>
    <col min="11013" max="11070" width="20.6640625" style="1" customWidth="1"/>
    <col min="11071" max="11076" width="19" style="1" customWidth="1"/>
    <col min="11077" max="11084" width="0" style="1" hidden="1" customWidth="1"/>
    <col min="11085" max="11087" width="19" style="1" customWidth="1"/>
    <col min="11088" max="11088" width="12.5546875" style="1" customWidth="1"/>
    <col min="11089" max="11264" width="25.6640625" style="1"/>
    <col min="11265" max="11265" width="42.44140625" style="1" customWidth="1"/>
    <col min="11266" max="11266" width="11.88671875" style="1" customWidth="1"/>
    <col min="11267" max="11267" width="20.6640625" style="1" customWidth="1"/>
    <col min="11268" max="11268" width="21.33203125" style="1" customWidth="1"/>
    <col min="11269" max="11326" width="20.6640625" style="1" customWidth="1"/>
    <col min="11327" max="11332" width="19" style="1" customWidth="1"/>
    <col min="11333" max="11340" width="0" style="1" hidden="1" customWidth="1"/>
    <col min="11341" max="11343" width="19" style="1" customWidth="1"/>
    <col min="11344" max="11344" width="12.5546875" style="1" customWidth="1"/>
    <col min="11345" max="11520" width="25.6640625" style="1"/>
    <col min="11521" max="11521" width="42.44140625" style="1" customWidth="1"/>
    <col min="11522" max="11522" width="11.88671875" style="1" customWidth="1"/>
    <col min="11523" max="11523" width="20.6640625" style="1" customWidth="1"/>
    <col min="11524" max="11524" width="21.33203125" style="1" customWidth="1"/>
    <col min="11525" max="11582" width="20.6640625" style="1" customWidth="1"/>
    <col min="11583" max="11588" width="19" style="1" customWidth="1"/>
    <col min="11589" max="11596" width="0" style="1" hidden="1" customWidth="1"/>
    <col min="11597" max="11599" width="19" style="1" customWidth="1"/>
    <col min="11600" max="11600" width="12.5546875" style="1" customWidth="1"/>
    <col min="11601" max="11776" width="25.6640625" style="1"/>
    <col min="11777" max="11777" width="42.44140625" style="1" customWidth="1"/>
    <col min="11778" max="11778" width="11.88671875" style="1" customWidth="1"/>
    <col min="11779" max="11779" width="20.6640625" style="1" customWidth="1"/>
    <col min="11780" max="11780" width="21.33203125" style="1" customWidth="1"/>
    <col min="11781" max="11838" width="20.6640625" style="1" customWidth="1"/>
    <col min="11839" max="11844" width="19" style="1" customWidth="1"/>
    <col min="11845" max="11852" width="0" style="1" hidden="1" customWidth="1"/>
    <col min="11853" max="11855" width="19" style="1" customWidth="1"/>
    <col min="11856" max="11856" width="12.5546875" style="1" customWidth="1"/>
    <col min="11857" max="12032" width="25.6640625" style="1"/>
    <col min="12033" max="12033" width="42.44140625" style="1" customWidth="1"/>
    <col min="12034" max="12034" width="11.88671875" style="1" customWidth="1"/>
    <col min="12035" max="12035" width="20.6640625" style="1" customWidth="1"/>
    <col min="12036" max="12036" width="21.33203125" style="1" customWidth="1"/>
    <col min="12037" max="12094" width="20.6640625" style="1" customWidth="1"/>
    <col min="12095" max="12100" width="19" style="1" customWidth="1"/>
    <col min="12101" max="12108" width="0" style="1" hidden="1" customWidth="1"/>
    <col min="12109" max="12111" width="19" style="1" customWidth="1"/>
    <col min="12112" max="12112" width="12.5546875" style="1" customWidth="1"/>
    <col min="12113" max="12288" width="25.6640625" style="1"/>
    <col min="12289" max="12289" width="42.44140625" style="1" customWidth="1"/>
    <col min="12290" max="12290" width="11.88671875" style="1" customWidth="1"/>
    <col min="12291" max="12291" width="20.6640625" style="1" customWidth="1"/>
    <col min="12292" max="12292" width="21.33203125" style="1" customWidth="1"/>
    <col min="12293" max="12350" width="20.6640625" style="1" customWidth="1"/>
    <col min="12351" max="12356" width="19" style="1" customWidth="1"/>
    <col min="12357" max="12364" width="0" style="1" hidden="1" customWidth="1"/>
    <col min="12365" max="12367" width="19" style="1" customWidth="1"/>
    <col min="12368" max="12368" width="12.5546875" style="1" customWidth="1"/>
    <col min="12369" max="12544" width="25.6640625" style="1"/>
    <col min="12545" max="12545" width="42.44140625" style="1" customWidth="1"/>
    <col min="12546" max="12546" width="11.88671875" style="1" customWidth="1"/>
    <col min="12547" max="12547" width="20.6640625" style="1" customWidth="1"/>
    <col min="12548" max="12548" width="21.33203125" style="1" customWidth="1"/>
    <col min="12549" max="12606" width="20.6640625" style="1" customWidth="1"/>
    <col min="12607" max="12612" width="19" style="1" customWidth="1"/>
    <col min="12613" max="12620" width="0" style="1" hidden="1" customWidth="1"/>
    <col min="12621" max="12623" width="19" style="1" customWidth="1"/>
    <col min="12624" max="12624" width="12.5546875" style="1" customWidth="1"/>
    <col min="12625" max="12800" width="25.6640625" style="1"/>
    <col min="12801" max="12801" width="42.44140625" style="1" customWidth="1"/>
    <col min="12802" max="12802" width="11.88671875" style="1" customWidth="1"/>
    <col min="12803" max="12803" width="20.6640625" style="1" customWidth="1"/>
    <col min="12804" max="12804" width="21.33203125" style="1" customWidth="1"/>
    <col min="12805" max="12862" width="20.6640625" style="1" customWidth="1"/>
    <col min="12863" max="12868" width="19" style="1" customWidth="1"/>
    <col min="12869" max="12876" width="0" style="1" hidden="1" customWidth="1"/>
    <col min="12877" max="12879" width="19" style="1" customWidth="1"/>
    <col min="12880" max="12880" width="12.5546875" style="1" customWidth="1"/>
    <col min="12881" max="13056" width="25.6640625" style="1"/>
    <col min="13057" max="13057" width="42.44140625" style="1" customWidth="1"/>
    <col min="13058" max="13058" width="11.88671875" style="1" customWidth="1"/>
    <col min="13059" max="13059" width="20.6640625" style="1" customWidth="1"/>
    <col min="13060" max="13060" width="21.33203125" style="1" customWidth="1"/>
    <col min="13061" max="13118" width="20.6640625" style="1" customWidth="1"/>
    <col min="13119" max="13124" width="19" style="1" customWidth="1"/>
    <col min="13125" max="13132" width="0" style="1" hidden="1" customWidth="1"/>
    <col min="13133" max="13135" width="19" style="1" customWidth="1"/>
    <col min="13136" max="13136" width="12.5546875" style="1" customWidth="1"/>
    <col min="13137" max="13312" width="25.6640625" style="1"/>
    <col min="13313" max="13313" width="42.44140625" style="1" customWidth="1"/>
    <col min="13314" max="13314" width="11.88671875" style="1" customWidth="1"/>
    <col min="13315" max="13315" width="20.6640625" style="1" customWidth="1"/>
    <col min="13316" max="13316" width="21.33203125" style="1" customWidth="1"/>
    <col min="13317" max="13374" width="20.6640625" style="1" customWidth="1"/>
    <col min="13375" max="13380" width="19" style="1" customWidth="1"/>
    <col min="13381" max="13388" width="0" style="1" hidden="1" customWidth="1"/>
    <col min="13389" max="13391" width="19" style="1" customWidth="1"/>
    <col min="13392" max="13392" width="12.5546875" style="1" customWidth="1"/>
    <col min="13393" max="13568" width="25.6640625" style="1"/>
    <col min="13569" max="13569" width="42.44140625" style="1" customWidth="1"/>
    <col min="13570" max="13570" width="11.88671875" style="1" customWidth="1"/>
    <col min="13571" max="13571" width="20.6640625" style="1" customWidth="1"/>
    <col min="13572" max="13572" width="21.33203125" style="1" customWidth="1"/>
    <col min="13573" max="13630" width="20.6640625" style="1" customWidth="1"/>
    <col min="13631" max="13636" width="19" style="1" customWidth="1"/>
    <col min="13637" max="13644" width="0" style="1" hidden="1" customWidth="1"/>
    <col min="13645" max="13647" width="19" style="1" customWidth="1"/>
    <col min="13648" max="13648" width="12.5546875" style="1" customWidth="1"/>
    <col min="13649" max="13824" width="25.6640625" style="1"/>
    <col min="13825" max="13825" width="42.44140625" style="1" customWidth="1"/>
    <col min="13826" max="13826" width="11.88671875" style="1" customWidth="1"/>
    <col min="13827" max="13827" width="20.6640625" style="1" customWidth="1"/>
    <col min="13828" max="13828" width="21.33203125" style="1" customWidth="1"/>
    <col min="13829" max="13886" width="20.6640625" style="1" customWidth="1"/>
    <col min="13887" max="13892" width="19" style="1" customWidth="1"/>
    <col min="13893" max="13900" width="0" style="1" hidden="1" customWidth="1"/>
    <col min="13901" max="13903" width="19" style="1" customWidth="1"/>
    <col min="13904" max="13904" width="12.5546875" style="1" customWidth="1"/>
    <col min="13905" max="14080" width="25.6640625" style="1"/>
    <col min="14081" max="14081" width="42.44140625" style="1" customWidth="1"/>
    <col min="14082" max="14082" width="11.88671875" style="1" customWidth="1"/>
    <col min="14083" max="14083" width="20.6640625" style="1" customWidth="1"/>
    <col min="14084" max="14084" width="21.33203125" style="1" customWidth="1"/>
    <col min="14085" max="14142" width="20.6640625" style="1" customWidth="1"/>
    <col min="14143" max="14148" width="19" style="1" customWidth="1"/>
    <col min="14149" max="14156" width="0" style="1" hidden="1" customWidth="1"/>
    <col min="14157" max="14159" width="19" style="1" customWidth="1"/>
    <col min="14160" max="14160" width="12.5546875" style="1" customWidth="1"/>
    <col min="14161" max="14336" width="25.6640625" style="1"/>
    <col min="14337" max="14337" width="42.44140625" style="1" customWidth="1"/>
    <col min="14338" max="14338" width="11.88671875" style="1" customWidth="1"/>
    <col min="14339" max="14339" width="20.6640625" style="1" customWidth="1"/>
    <col min="14340" max="14340" width="21.33203125" style="1" customWidth="1"/>
    <col min="14341" max="14398" width="20.6640625" style="1" customWidth="1"/>
    <col min="14399" max="14404" width="19" style="1" customWidth="1"/>
    <col min="14405" max="14412" width="0" style="1" hidden="1" customWidth="1"/>
    <col min="14413" max="14415" width="19" style="1" customWidth="1"/>
    <col min="14416" max="14416" width="12.5546875" style="1" customWidth="1"/>
    <col min="14417" max="14592" width="25.6640625" style="1"/>
    <col min="14593" max="14593" width="42.44140625" style="1" customWidth="1"/>
    <col min="14594" max="14594" width="11.88671875" style="1" customWidth="1"/>
    <col min="14595" max="14595" width="20.6640625" style="1" customWidth="1"/>
    <col min="14596" max="14596" width="21.33203125" style="1" customWidth="1"/>
    <col min="14597" max="14654" width="20.6640625" style="1" customWidth="1"/>
    <col min="14655" max="14660" width="19" style="1" customWidth="1"/>
    <col min="14661" max="14668" width="0" style="1" hidden="1" customWidth="1"/>
    <col min="14669" max="14671" width="19" style="1" customWidth="1"/>
    <col min="14672" max="14672" width="12.5546875" style="1" customWidth="1"/>
    <col min="14673" max="14848" width="25.6640625" style="1"/>
    <col min="14849" max="14849" width="42.44140625" style="1" customWidth="1"/>
    <col min="14850" max="14850" width="11.88671875" style="1" customWidth="1"/>
    <col min="14851" max="14851" width="20.6640625" style="1" customWidth="1"/>
    <col min="14852" max="14852" width="21.33203125" style="1" customWidth="1"/>
    <col min="14853" max="14910" width="20.6640625" style="1" customWidth="1"/>
    <col min="14911" max="14916" width="19" style="1" customWidth="1"/>
    <col min="14917" max="14924" width="0" style="1" hidden="1" customWidth="1"/>
    <col min="14925" max="14927" width="19" style="1" customWidth="1"/>
    <col min="14928" max="14928" width="12.5546875" style="1" customWidth="1"/>
    <col min="14929" max="15104" width="25.6640625" style="1"/>
    <col min="15105" max="15105" width="42.44140625" style="1" customWidth="1"/>
    <col min="15106" max="15106" width="11.88671875" style="1" customWidth="1"/>
    <col min="15107" max="15107" width="20.6640625" style="1" customWidth="1"/>
    <col min="15108" max="15108" width="21.33203125" style="1" customWidth="1"/>
    <col min="15109" max="15166" width="20.6640625" style="1" customWidth="1"/>
    <col min="15167" max="15172" width="19" style="1" customWidth="1"/>
    <col min="15173" max="15180" width="0" style="1" hidden="1" customWidth="1"/>
    <col min="15181" max="15183" width="19" style="1" customWidth="1"/>
    <col min="15184" max="15184" width="12.5546875" style="1" customWidth="1"/>
    <col min="15185" max="15360" width="25.6640625" style="1"/>
    <col min="15361" max="15361" width="42.44140625" style="1" customWidth="1"/>
    <col min="15362" max="15362" width="11.88671875" style="1" customWidth="1"/>
    <col min="15363" max="15363" width="20.6640625" style="1" customWidth="1"/>
    <col min="15364" max="15364" width="21.33203125" style="1" customWidth="1"/>
    <col min="15365" max="15422" width="20.6640625" style="1" customWidth="1"/>
    <col min="15423" max="15428" width="19" style="1" customWidth="1"/>
    <col min="15429" max="15436" width="0" style="1" hidden="1" customWidth="1"/>
    <col min="15437" max="15439" width="19" style="1" customWidth="1"/>
    <col min="15440" max="15440" width="12.5546875" style="1" customWidth="1"/>
    <col min="15441" max="15616" width="25.6640625" style="1"/>
    <col min="15617" max="15617" width="42.44140625" style="1" customWidth="1"/>
    <col min="15618" max="15618" width="11.88671875" style="1" customWidth="1"/>
    <col min="15619" max="15619" width="20.6640625" style="1" customWidth="1"/>
    <col min="15620" max="15620" width="21.33203125" style="1" customWidth="1"/>
    <col min="15621" max="15678" width="20.6640625" style="1" customWidth="1"/>
    <col min="15679" max="15684" width="19" style="1" customWidth="1"/>
    <col min="15685" max="15692" width="0" style="1" hidden="1" customWidth="1"/>
    <col min="15693" max="15695" width="19" style="1" customWidth="1"/>
    <col min="15696" max="15696" width="12.5546875" style="1" customWidth="1"/>
    <col min="15697" max="15872" width="25.6640625" style="1"/>
    <col min="15873" max="15873" width="42.44140625" style="1" customWidth="1"/>
    <col min="15874" max="15874" width="11.88671875" style="1" customWidth="1"/>
    <col min="15875" max="15875" width="20.6640625" style="1" customWidth="1"/>
    <col min="15876" max="15876" width="21.33203125" style="1" customWidth="1"/>
    <col min="15877" max="15934" width="20.6640625" style="1" customWidth="1"/>
    <col min="15935" max="15940" width="19" style="1" customWidth="1"/>
    <col min="15941" max="15948" width="0" style="1" hidden="1" customWidth="1"/>
    <col min="15949" max="15951" width="19" style="1" customWidth="1"/>
    <col min="15952" max="15952" width="12.5546875" style="1" customWidth="1"/>
    <col min="15953" max="16128" width="25.6640625" style="1"/>
    <col min="16129" max="16129" width="42.44140625" style="1" customWidth="1"/>
    <col min="16130" max="16130" width="11.88671875" style="1" customWidth="1"/>
    <col min="16131" max="16131" width="20.6640625" style="1" customWidth="1"/>
    <col min="16132" max="16132" width="21.33203125" style="1" customWidth="1"/>
    <col min="16133" max="16190" width="20.6640625" style="1" customWidth="1"/>
    <col min="16191" max="16196" width="19" style="1" customWidth="1"/>
    <col min="16197" max="16204" width="0" style="1" hidden="1" customWidth="1"/>
    <col min="16205" max="16207" width="19" style="1" customWidth="1"/>
    <col min="16208" max="16208" width="12.5546875" style="1" customWidth="1"/>
    <col min="16209" max="16384" width="25.6640625" style="1"/>
  </cols>
  <sheetData>
    <row r="1" spans="1:80" ht="24" customHeight="1" x14ac:dyDescent="0.25">
      <c r="A1" s="2" t="s">
        <v>0</v>
      </c>
    </row>
    <row r="2" spans="1:80" ht="22.5" customHeight="1" x14ac:dyDescent="0.25">
      <c r="A2" s="86" t="s">
        <v>259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</row>
    <row r="3" spans="1:80" ht="24" customHeight="1" thickBot="1" x14ac:dyDescent="0.3">
      <c r="A3" s="88" t="s">
        <v>103</v>
      </c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</row>
    <row r="4" spans="1:80" s="2" customFormat="1" ht="29.25" customHeight="1" x14ac:dyDescent="0.25">
      <c r="A4" s="490" t="s">
        <v>143</v>
      </c>
      <c r="B4" s="91"/>
      <c r="C4" s="479" t="s">
        <v>144</v>
      </c>
      <c r="D4" s="480"/>
      <c r="E4" s="480"/>
      <c r="F4" s="480"/>
      <c r="G4" s="480"/>
      <c r="H4" s="480"/>
      <c r="I4" s="480"/>
      <c r="J4" s="480"/>
      <c r="K4" s="480"/>
      <c r="L4" s="480"/>
      <c r="M4" s="480"/>
      <c r="N4" s="480"/>
      <c r="O4" s="480"/>
      <c r="P4" s="480"/>
      <c r="Q4" s="480"/>
      <c r="R4" s="480"/>
      <c r="S4" s="480"/>
      <c r="T4" s="481"/>
      <c r="U4" s="479" t="s">
        <v>145</v>
      </c>
      <c r="V4" s="480"/>
      <c r="W4" s="480"/>
      <c r="X4" s="480"/>
      <c r="Y4" s="480"/>
      <c r="Z4" s="480"/>
      <c r="AA4" s="480"/>
      <c r="AB4" s="480"/>
      <c r="AC4" s="480"/>
      <c r="AD4" s="480"/>
      <c r="AE4" s="480"/>
      <c r="AF4" s="480"/>
      <c r="AG4" s="480"/>
      <c r="AH4" s="480"/>
      <c r="AI4" s="480"/>
      <c r="AJ4" s="480"/>
      <c r="AK4" s="480"/>
      <c r="AL4" s="481"/>
      <c r="AM4" s="479" t="s">
        <v>146</v>
      </c>
      <c r="AN4" s="480"/>
      <c r="AO4" s="480"/>
      <c r="AP4" s="480"/>
      <c r="AQ4" s="480"/>
      <c r="AR4" s="480"/>
      <c r="AS4" s="480"/>
      <c r="AT4" s="480"/>
      <c r="AU4" s="480"/>
      <c r="AV4" s="480"/>
      <c r="AW4" s="480"/>
      <c r="AX4" s="480"/>
      <c r="AY4" s="480"/>
      <c r="AZ4" s="480"/>
      <c r="BA4" s="480"/>
      <c r="BB4" s="480"/>
      <c r="BC4" s="480"/>
      <c r="BD4" s="481"/>
      <c r="BE4" s="482" t="s">
        <v>108</v>
      </c>
      <c r="BF4" s="480"/>
      <c r="BG4" s="480"/>
      <c r="BH4" s="480"/>
      <c r="BI4" s="480"/>
      <c r="BJ4" s="483"/>
      <c r="BK4" s="477" t="s">
        <v>249</v>
      </c>
      <c r="BL4" s="465"/>
      <c r="BM4" s="473" t="s">
        <v>250</v>
      </c>
      <c r="BN4" s="474"/>
      <c r="BO4" s="473" t="s">
        <v>250</v>
      </c>
      <c r="BP4" s="474"/>
      <c r="BQ4" s="473" t="s">
        <v>250</v>
      </c>
      <c r="BR4" s="474"/>
      <c r="BS4" s="473" t="s">
        <v>250</v>
      </c>
      <c r="BT4" s="474"/>
      <c r="BU4" s="473" t="s">
        <v>250</v>
      </c>
      <c r="BV4" s="474"/>
      <c r="BW4" s="473" t="s">
        <v>250</v>
      </c>
      <c r="BX4" s="474"/>
      <c r="BY4" s="465" t="s">
        <v>251</v>
      </c>
      <c r="BZ4" s="465"/>
      <c r="CA4" s="466"/>
      <c r="CB4" s="1"/>
    </row>
    <row r="5" spans="1:80" s="2" customFormat="1" ht="37.5" customHeight="1" x14ac:dyDescent="0.25">
      <c r="A5" s="490"/>
      <c r="B5" s="85"/>
      <c r="C5" s="485" t="s">
        <v>1</v>
      </c>
      <c r="D5" s="486"/>
      <c r="E5" s="486"/>
      <c r="F5" s="486"/>
      <c r="G5" s="486"/>
      <c r="H5" s="486"/>
      <c r="I5" s="486" t="s">
        <v>137</v>
      </c>
      <c r="J5" s="486"/>
      <c r="K5" s="486"/>
      <c r="L5" s="486"/>
      <c r="M5" s="486"/>
      <c r="N5" s="486"/>
      <c r="O5" s="486" t="s">
        <v>138</v>
      </c>
      <c r="P5" s="486"/>
      <c r="Q5" s="486"/>
      <c r="R5" s="486"/>
      <c r="S5" s="486"/>
      <c r="T5" s="487"/>
      <c r="U5" s="485" t="s">
        <v>1</v>
      </c>
      <c r="V5" s="486"/>
      <c r="W5" s="486"/>
      <c r="X5" s="486"/>
      <c r="Y5" s="486"/>
      <c r="Z5" s="486"/>
      <c r="AA5" s="486" t="s">
        <v>137</v>
      </c>
      <c r="AB5" s="486"/>
      <c r="AC5" s="486"/>
      <c r="AD5" s="486"/>
      <c r="AE5" s="486"/>
      <c r="AF5" s="486"/>
      <c r="AG5" s="486" t="s">
        <v>138</v>
      </c>
      <c r="AH5" s="486"/>
      <c r="AI5" s="486"/>
      <c r="AJ5" s="486"/>
      <c r="AK5" s="486"/>
      <c r="AL5" s="487"/>
      <c r="AM5" s="485" t="s">
        <v>1</v>
      </c>
      <c r="AN5" s="486"/>
      <c r="AO5" s="486"/>
      <c r="AP5" s="486"/>
      <c r="AQ5" s="486"/>
      <c r="AR5" s="486"/>
      <c r="AS5" s="486" t="s">
        <v>137</v>
      </c>
      <c r="AT5" s="486"/>
      <c r="AU5" s="486"/>
      <c r="AV5" s="486"/>
      <c r="AW5" s="486"/>
      <c r="AX5" s="486"/>
      <c r="AY5" s="486" t="s">
        <v>138</v>
      </c>
      <c r="AZ5" s="486"/>
      <c r="BA5" s="486"/>
      <c r="BB5" s="486"/>
      <c r="BC5" s="486"/>
      <c r="BD5" s="487"/>
      <c r="BE5" s="488" t="s">
        <v>1</v>
      </c>
      <c r="BF5" s="486"/>
      <c r="BG5" s="486"/>
      <c r="BH5" s="486"/>
      <c r="BI5" s="486"/>
      <c r="BJ5" s="489"/>
      <c r="BK5" s="478"/>
      <c r="BL5" s="467"/>
      <c r="BM5" s="475"/>
      <c r="BN5" s="476"/>
      <c r="BO5" s="475"/>
      <c r="BP5" s="476"/>
      <c r="BQ5" s="475"/>
      <c r="BR5" s="476"/>
      <c r="BS5" s="475"/>
      <c r="BT5" s="476"/>
      <c r="BU5" s="475"/>
      <c r="BV5" s="476"/>
      <c r="BW5" s="475"/>
      <c r="BX5" s="476"/>
      <c r="BY5" s="467"/>
      <c r="BZ5" s="467"/>
      <c r="CA5" s="468"/>
      <c r="CB5" s="1"/>
    </row>
    <row r="6" spans="1:80" s="2" customFormat="1" ht="31.5" customHeight="1" x14ac:dyDescent="0.25">
      <c r="A6" s="490"/>
      <c r="B6" s="85"/>
      <c r="C6" s="485" t="s">
        <v>1</v>
      </c>
      <c r="D6" s="486"/>
      <c r="E6" s="486"/>
      <c r="F6" s="486"/>
      <c r="G6" s="486"/>
      <c r="H6" s="486"/>
      <c r="I6" s="486" t="s">
        <v>1</v>
      </c>
      <c r="J6" s="486"/>
      <c r="K6" s="486"/>
      <c r="L6" s="486"/>
      <c r="M6" s="486"/>
      <c r="N6" s="486"/>
      <c r="O6" s="486" t="s">
        <v>1</v>
      </c>
      <c r="P6" s="486"/>
      <c r="Q6" s="486"/>
      <c r="R6" s="486"/>
      <c r="S6" s="486"/>
      <c r="T6" s="487"/>
      <c r="U6" s="485" t="s">
        <v>1</v>
      </c>
      <c r="V6" s="486"/>
      <c r="W6" s="486"/>
      <c r="X6" s="486"/>
      <c r="Y6" s="486"/>
      <c r="Z6" s="486"/>
      <c r="AA6" s="486" t="s">
        <v>1</v>
      </c>
      <c r="AB6" s="486"/>
      <c r="AC6" s="486"/>
      <c r="AD6" s="486"/>
      <c r="AE6" s="486"/>
      <c r="AF6" s="486"/>
      <c r="AG6" s="486" t="s">
        <v>1</v>
      </c>
      <c r="AH6" s="486"/>
      <c r="AI6" s="486"/>
      <c r="AJ6" s="486"/>
      <c r="AK6" s="486"/>
      <c r="AL6" s="487"/>
      <c r="AM6" s="485" t="s">
        <v>1</v>
      </c>
      <c r="AN6" s="486"/>
      <c r="AO6" s="486"/>
      <c r="AP6" s="486"/>
      <c r="AQ6" s="486"/>
      <c r="AR6" s="486"/>
      <c r="AS6" s="486" t="s">
        <v>1</v>
      </c>
      <c r="AT6" s="486"/>
      <c r="AU6" s="486"/>
      <c r="AV6" s="486"/>
      <c r="AW6" s="486"/>
      <c r="AX6" s="486"/>
      <c r="AY6" s="486" t="s">
        <v>1</v>
      </c>
      <c r="AZ6" s="486"/>
      <c r="BA6" s="486"/>
      <c r="BB6" s="486"/>
      <c r="BC6" s="486"/>
      <c r="BD6" s="487"/>
      <c r="BE6" s="488" t="s">
        <v>1</v>
      </c>
      <c r="BF6" s="486"/>
      <c r="BG6" s="486"/>
      <c r="BH6" s="486"/>
      <c r="BI6" s="486"/>
      <c r="BJ6" s="489"/>
      <c r="BK6" s="478"/>
      <c r="BL6" s="467"/>
      <c r="BM6" s="475"/>
      <c r="BN6" s="476"/>
      <c r="BO6" s="475"/>
      <c r="BP6" s="476"/>
      <c r="BQ6" s="475"/>
      <c r="BR6" s="476"/>
      <c r="BS6" s="475"/>
      <c r="BT6" s="476"/>
      <c r="BU6" s="475"/>
      <c r="BV6" s="476"/>
      <c r="BW6" s="475"/>
      <c r="BX6" s="476"/>
      <c r="BY6" s="467"/>
      <c r="BZ6" s="467"/>
      <c r="CA6" s="468"/>
      <c r="CB6" s="1"/>
    </row>
    <row r="7" spans="1:80" s="2" customFormat="1" ht="32.25" customHeight="1" x14ac:dyDescent="0.25">
      <c r="A7" s="490"/>
      <c r="B7" s="38"/>
      <c r="C7" s="485" t="s">
        <v>1</v>
      </c>
      <c r="D7" s="486"/>
      <c r="E7" s="486"/>
      <c r="F7" s="486"/>
      <c r="G7" s="486"/>
      <c r="H7" s="486"/>
      <c r="I7" s="486" t="s">
        <v>1</v>
      </c>
      <c r="J7" s="486"/>
      <c r="K7" s="486"/>
      <c r="L7" s="486"/>
      <c r="M7" s="486"/>
      <c r="N7" s="486"/>
      <c r="O7" s="486" t="s">
        <v>1</v>
      </c>
      <c r="P7" s="486"/>
      <c r="Q7" s="486"/>
      <c r="R7" s="486"/>
      <c r="S7" s="486"/>
      <c r="T7" s="487"/>
      <c r="U7" s="485" t="s">
        <v>1</v>
      </c>
      <c r="V7" s="486"/>
      <c r="W7" s="486"/>
      <c r="X7" s="486"/>
      <c r="Y7" s="486"/>
      <c r="Z7" s="486"/>
      <c r="AA7" s="486" t="s">
        <v>1</v>
      </c>
      <c r="AB7" s="486"/>
      <c r="AC7" s="486"/>
      <c r="AD7" s="486"/>
      <c r="AE7" s="486"/>
      <c r="AF7" s="486"/>
      <c r="AG7" s="486" t="s">
        <v>1</v>
      </c>
      <c r="AH7" s="486"/>
      <c r="AI7" s="486"/>
      <c r="AJ7" s="486"/>
      <c r="AK7" s="486"/>
      <c r="AL7" s="487"/>
      <c r="AM7" s="485" t="s">
        <v>1</v>
      </c>
      <c r="AN7" s="486"/>
      <c r="AO7" s="486"/>
      <c r="AP7" s="486"/>
      <c r="AQ7" s="486"/>
      <c r="AR7" s="486"/>
      <c r="AS7" s="486" t="s">
        <v>1</v>
      </c>
      <c r="AT7" s="486"/>
      <c r="AU7" s="486"/>
      <c r="AV7" s="486"/>
      <c r="AW7" s="486"/>
      <c r="AX7" s="486"/>
      <c r="AY7" s="486" t="s">
        <v>1</v>
      </c>
      <c r="AZ7" s="486"/>
      <c r="BA7" s="486"/>
      <c r="BB7" s="486"/>
      <c r="BC7" s="486"/>
      <c r="BD7" s="487"/>
      <c r="BE7" s="83" t="s">
        <v>110</v>
      </c>
      <c r="BF7" s="84" t="s">
        <v>111</v>
      </c>
      <c r="BG7" s="84" t="s">
        <v>110</v>
      </c>
      <c r="BH7" s="84" t="s">
        <v>111</v>
      </c>
      <c r="BI7" s="84" t="s">
        <v>110</v>
      </c>
      <c r="BJ7" s="85" t="s">
        <v>111</v>
      </c>
      <c r="BK7" s="478"/>
      <c r="BL7" s="467"/>
      <c r="BM7" s="475"/>
      <c r="BN7" s="476"/>
      <c r="BO7" s="475"/>
      <c r="BP7" s="476"/>
      <c r="BQ7" s="475"/>
      <c r="BR7" s="476"/>
      <c r="BS7" s="475"/>
      <c r="BT7" s="476"/>
      <c r="BU7" s="475"/>
      <c r="BV7" s="476"/>
      <c r="BW7" s="475"/>
      <c r="BX7" s="476"/>
      <c r="BY7" s="467"/>
      <c r="BZ7" s="467"/>
      <c r="CA7" s="468"/>
      <c r="CB7" s="1"/>
    </row>
    <row r="8" spans="1:80" s="2" customFormat="1" ht="102" customHeight="1" thickBot="1" x14ac:dyDescent="0.3">
      <c r="A8" s="490"/>
      <c r="B8" s="38"/>
      <c r="C8" s="39" t="s">
        <v>2</v>
      </c>
      <c r="D8" s="84" t="s">
        <v>196</v>
      </c>
      <c r="E8" s="84" t="s">
        <v>147</v>
      </c>
      <c r="F8" s="84" t="s">
        <v>197</v>
      </c>
      <c r="G8" s="84" t="s">
        <v>148</v>
      </c>
      <c r="H8" s="84" t="s">
        <v>198</v>
      </c>
      <c r="I8" s="84" t="s">
        <v>2</v>
      </c>
      <c r="J8" s="84" t="s">
        <v>196</v>
      </c>
      <c r="K8" s="84" t="s">
        <v>147</v>
      </c>
      <c r="L8" s="84" t="s">
        <v>197</v>
      </c>
      <c r="M8" s="84" t="s">
        <v>148</v>
      </c>
      <c r="N8" s="84" t="s">
        <v>198</v>
      </c>
      <c r="O8" s="84" t="s">
        <v>2</v>
      </c>
      <c r="P8" s="84" t="s">
        <v>196</v>
      </c>
      <c r="Q8" s="84" t="s">
        <v>147</v>
      </c>
      <c r="R8" s="84" t="s">
        <v>197</v>
      </c>
      <c r="S8" s="84" t="s">
        <v>148</v>
      </c>
      <c r="T8" s="40" t="s">
        <v>198</v>
      </c>
      <c r="U8" s="39" t="s">
        <v>2</v>
      </c>
      <c r="V8" s="84" t="s">
        <v>196</v>
      </c>
      <c r="W8" s="84" t="s">
        <v>147</v>
      </c>
      <c r="X8" s="84" t="s">
        <v>197</v>
      </c>
      <c r="Y8" s="84" t="s">
        <v>148</v>
      </c>
      <c r="Z8" s="84" t="s">
        <v>198</v>
      </c>
      <c r="AA8" s="84" t="s">
        <v>2</v>
      </c>
      <c r="AB8" s="84" t="s">
        <v>196</v>
      </c>
      <c r="AC8" s="84" t="s">
        <v>147</v>
      </c>
      <c r="AD8" s="84" t="s">
        <v>197</v>
      </c>
      <c r="AE8" s="84" t="s">
        <v>148</v>
      </c>
      <c r="AF8" s="84" t="s">
        <v>198</v>
      </c>
      <c r="AG8" s="84" t="s">
        <v>2</v>
      </c>
      <c r="AH8" s="84" t="s">
        <v>196</v>
      </c>
      <c r="AI8" s="84" t="s">
        <v>147</v>
      </c>
      <c r="AJ8" s="84" t="s">
        <v>197</v>
      </c>
      <c r="AK8" s="84" t="s">
        <v>148</v>
      </c>
      <c r="AL8" s="40" t="s">
        <v>198</v>
      </c>
      <c r="AM8" s="39" t="s">
        <v>2</v>
      </c>
      <c r="AN8" s="84" t="s">
        <v>196</v>
      </c>
      <c r="AO8" s="84" t="s">
        <v>147</v>
      </c>
      <c r="AP8" s="84" t="s">
        <v>197</v>
      </c>
      <c r="AQ8" s="84" t="s">
        <v>148</v>
      </c>
      <c r="AR8" s="84" t="s">
        <v>198</v>
      </c>
      <c r="AS8" s="84" t="s">
        <v>2</v>
      </c>
      <c r="AT8" s="84" t="s">
        <v>196</v>
      </c>
      <c r="AU8" s="84" t="s">
        <v>147</v>
      </c>
      <c r="AV8" s="84" t="s">
        <v>197</v>
      </c>
      <c r="AW8" s="84" t="s">
        <v>148</v>
      </c>
      <c r="AX8" s="84" t="s">
        <v>198</v>
      </c>
      <c r="AY8" s="84" t="s">
        <v>2</v>
      </c>
      <c r="AZ8" s="84" t="s">
        <v>196</v>
      </c>
      <c r="BA8" s="84" t="s">
        <v>147</v>
      </c>
      <c r="BB8" s="84" t="s">
        <v>197</v>
      </c>
      <c r="BC8" s="84" t="s">
        <v>148</v>
      </c>
      <c r="BD8" s="40" t="s">
        <v>198</v>
      </c>
      <c r="BE8" s="488" t="s">
        <v>2</v>
      </c>
      <c r="BF8" s="486"/>
      <c r="BG8" s="486"/>
      <c r="BH8" s="486"/>
      <c r="BI8" s="486"/>
      <c r="BJ8" s="489"/>
      <c r="BK8" s="478"/>
      <c r="BL8" s="467"/>
      <c r="BM8" s="475"/>
      <c r="BN8" s="476"/>
      <c r="BO8" s="475"/>
      <c r="BP8" s="476"/>
      <c r="BQ8" s="475"/>
      <c r="BR8" s="476"/>
      <c r="BS8" s="475"/>
      <c r="BT8" s="476"/>
      <c r="BU8" s="475"/>
      <c r="BV8" s="476"/>
      <c r="BW8" s="475"/>
      <c r="BX8" s="476"/>
      <c r="BY8" s="469"/>
      <c r="BZ8" s="469"/>
      <c r="CA8" s="470"/>
      <c r="CB8" s="1"/>
    </row>
    <row r="9" spans="1:80" s="2" customFormat="1" ht="69.75" customHeight="1" x14ac:dyDescent="0.25">
      <c r="A9" s="92"/>
      <c r="B9" s="38"/>
      <c r="C9" s="39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40"/>
      <c r="U9" s="39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40"/>
      <c r="AM9" s="39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40"/>
      <c r="BE9" s="83" t="s">
        <v>112</v>
      </c>
      <c r="BF9" s="84" t="s">
        <v>112</v>
      </c>
      <c r="BG9" s="84" t="s">
        <v>113</v>
      </c>
      <c r="BH9" s="84" t="s">
        <v>113</v>
      </c>
      <c r="BI9" s="84" t="s">
        <v>114</v>
      </c>
      <c r="BJ9" s="85" t="s">
        <v>114</v>
      </c>
      <c r="BK9" s="471" t="s">
        <v>260</v>
      </c>
      <c r="BL9" s="477" t="s">
        <v>261</v>
      </c>
      <c r="BM9" s="471" t="s">
        <v>260</v>
      </c>
      <c r="BN9" s="471" t="s">
        <v>261</v>
      </c>
      <c r="BO9" s="471" t="s">
        <v>260</v>
      </c>
      <c r="BP9" s="471" t="s">
        <v>261</v>
      </c>
      <c r="BQ9" s="471" t="s">
        <v>260</v>
      </c>
      <c r="BR9" s="471" t="s">
        <v>261</v>
      </c>
      <c r="BS9" s="471" t="s">
        <v>260</v>
      </c>
      <c r="BT9" s="471" t="s">
        <v>261</v>
      </c>
      <c r="BU9" s="471" t="s">
        <v>260</v>
      </c>
      <c r="BV9" s="471" t="s">
        <v>252</v>
      </c>
      <c r="BW9" s="471" t="s">
        <v>260</v>
      </c>
      <c r="BX9" s="471" t="s">
        <v>261</v>
      </c>
      <c r="BY9" s="466" t="s">
        <v>260</v>
      </c>
      <c r="BZ9" s="471" t="s">
        <v>261</v>
      </c>
      <c r="CA9" s="471" t="s">
        <v>149</v>
      </c>
      <c r="CB9" s="1"/>
    </row>
    <row r="10" spans="1:80" s="2" customFormat="1" ht="53.25" customHeight="1" thickBot="1" x14ac:dyDescent="0.3">
      <c r="A10" s="84" t="s">
        <v>3</v>
      </c>
      <c r="B10" s="93"/>
      <c r="C10" s="94" t="s">
        <v>150</v>
      </c>
      <c r="D10" s="95" t="s">
        <v>199</v>
      </c>
      <c r="E10" s="95" t="s">
        <v>151</v>
      </c>
      <c r="F10" s="95" t="s">
        <v>200</v>
      </c>
      <c r="G10" s="95" t="s">
        <v>201</v>
      </c>
      <c r="H10" s="95" t="s">
        <v>202</v>
      </c>
      <c r="I10" s="95" t="s">
        <v>152</v>
      </c>
      <c r="J10" s="95" t="s">
        <v>203</v>
      </c>
      <c r="K10" s="95" t="s">
        <v>153</v>
      </c>
      <c r="L10" s="95" t="s">
        <v>204</v>
      </c>
      <c r="M10" s="95" t="s">
        <v>154</v>
      </c>
      <c r="N10" s="95" t="s">
        <v>205</v>
      </c>
      <c r="O10" s="95" t="s">
        <v>155</v>
      </c>
      <c r="P10" s="95" t="s">
        <v>206</v>
      </c>
      <c r="Q10" s="95" t="s">
        <v>156</v>
      </c>
      <c r="R10" s="95" t="s">
        <v>207</v>
      </c>
      <c r="S10" s="95" t="s">
        <v>157</v>
      </c>
      <c r="T10" s="96" t="s">
        <v>208</v>
      </c>
      <c r="U10" s="94" t="s">
        <v>158</v>
      </c>
      <c r="V10" s="95" t="s">
        <v>209</v>
      </c>
      <c r="W10" s="95" t="s">
        <v>159</v>
      </c>
      <c r="X10" s="95" t="s">
        <v>210</v>
      </c>
      <c r="Y10" s="95" t="s">
        <v>160</v>
      </c>
      <c r="Z10" s="95" t="s">
        <v>211</v>
      </c>
      <c r="AA10" s="95" t="s">
        <v>161</v>
      </c>
      <c r="AB10" s="95" t="s">
        <v>212</v>
      </c>
      <c r="AC10" s="95" t="s">
        <v>213</v>
      </c>
      <c r="AD10" s="95" t="s">
        <v>214</v>
      </c>
      <c r="AE10" s="95" t="s">
        <v>162</v>
      </c>
      <c r="AF10" s="95" t="s">
        <v>215</v>
      </c>
      <c r="AG10" s="95" t="s">
        <v>163</v>
      </c>
      <c r="AH10" s="95" t="s">
        <v>216</v>
      </c>
      <c r="AI10" s="95" t="s">
        <v>164</v>
      </c>
      <c r="AJ10" s="95" t="s">
        <v>217</v>
      </c>
      <c r="AK10" s="95" t="s">
        <v>165</v>
      </c>
      <c r="AL10" s="96" t="s">
        <v>218</v>
      </c>
      <c r="AM10" s="94" t="s">
        <v>166</v>
      </c>
      <c r="AN10" s="95" t="s">
        <v>219</v>
      </c>
      <c r="AO10" s="95" t="s">
        <v>167</v>
      </c>
      <c r="AP10" s="95" t="s">
        <v>220</v>
      </c>
      <c r="AQ10" s="95" t="s">
        <v>168</v>
      </c>
      <c r="AR10" s="95" t="s">
        <v>221</v>
      </c>
      <c r="AS10" s="95" t="s">
        <v>169</v>
      </c>
      <c r="AT10" s="95" t="s">
        <v>222</v>
      </c>
      <c r="AU10" s="95" t="s">
        <v>170</v>
      </c>
      <c r="AV10" s="95" t="s">
        <v>223</v>
      </c>
      <c r="AW10" s="95" t="s">
        <v>171</v>
      </c>
      <c r="AX10" s="95" t="s">
        <v>224</v>
      </c>
      <c r="AY10" s="95" t="s">
        <v>172</v>
      </c>
      <c r="AZ10" s="95" t="s">
        <v>225</v>
      </c>
      <c r="BA10" s="95" t="s">
        <v>173</v>
      </c>
      <c r="BB10" s="95" t="s">
        <v>226</v>
      </c>
      <c r="BC10" s="95" t="s">
        <v>174</v>
      </c>
      <c r="BD10" s="96" t="s">
        <v>227</v>
      </c>
      <c r="BE10" s="83" t="s">
        <v>115</v>
      </c>
      <c r="BF10" s="84" t="s">
        <v>116</v>
      </c>
      <c r="BG10" s="84" t="s">
        <v>117</v>
      </c>
      <c r="BH10" s="84" t="s">
        <v>118</v>
      </c>
      <c r="BI10" s="84" t="s">
        <v>119</v>
      </c>
      <c r="BJ10" s="85" t="s">
        <v>120</v>
      </c>
      <c r="BK10" s="472"/>
      <c r="BL10" s="484"/>
      <c r="BM10" s="472"/>
      <c r="BN10" s="472"/>
      <c r="BO10" s="472"/>
      <c r="BP10" s="472"/>
      <c r="BQ10" s="472"/>
      <c r="BR10" s="472"/>
      <c r="BS10" s="472"/>
      <c r="BT10" s="472"/>
      <c r="BU10" s="472"/>
      <c r="BV10" s="472"/>
      <c r="BW10" s="472"/>
      <c r="BX10" s="472"/>
      <c r="BY10" s="470"/>
      <c r="BZ10" s="472"/>
      <c r="CA10" s="472"/>
      <c r="CB10" s="1" t="s">
        <v>4</v>
      </c>
    </row>
    <row r="11" spans="1:80" s="2" customFormat="1" ht="15" customHeight="1" thickBot="1" x14ac:dyDescent="0.3">
      <c r="A11" s="84" t="s">
        <v>175</v>
      </c>
      <c r="B11" s="41"/>
      <c r="C11" s="39">
        <v>1</v>
      </c>
      <c r="D11" s="84">
        <v>2</v>
      </c>
      <c r="E11" s="84">
        <v>3</v>
      </c>
      <c r="F11" s="84">
        <v>4</v>
      </c>
      <c r="G11" s="84">
        <v>5</v>
      </c>
      <c r="H11" s="84">
        <v>6</v>
      </c>
      <c r="I11" s="84">
        <v>7</v>
      </c>
      <c r="J11" s="84">
        <v>8</v>
      </c>
      <c r="K11" s="84">
        <v>9</v>
      </c>
      <c r="L11" s="84">
        <v>10</v>
      </c>
      <c r="M11" s="84">
        <v>11</v>
      </c>
      <c r="N11" s="84">
        <v>12</v>
      </c>
      <c r="O11" s="84">
        <v>13</v>
      </c>
      <c r="P11" s="84">
        <v>14</v>
      </c>
      <c r="Q11" s="84">
        <v>15</v>
      </c>
      <c r="R11" s="84">
        <v>16</v>
      </c>
      <c r="S11" s="84">
        <v>17</v>
      </c>
      <c r="T11" s="40">
        <v>18</v>
      </c>
      <c r="U11" s="39">
        <v>19</v>
      </c>
      <c r="V11" s="84">
        <v>20</v>
      </c>
      <c r="W11" s="84">
        <v>21</v>
      </c>
      <c r="X11" s="84">
        <v>22</v>
      </c>
      <c r="Y11" s="84">
        <v>23</v>
      </c>
      <c r="Z11" s="84">
        <v>24</v>
      </c>
      <c r="AA11" s="84">
        <v>25</v>
      </c>
      <c r="AB11" s="84">
        <v>26</v>
      </c>
      <c r="AC11" s="84">
        <v>27</v>
      </c>
      <c r="AD11" s="84">
        <v>28</v>
      </c>
      <c r="AE11" s="84">
        <v>29</v>
      </c>
      <c r="AF11" s="84">
        <v>30</v>
      </c>
      <c r="AG11" s="84">
        <v>31</v>
      </c>
      <c r="AH11" s="84">
        <v>32</v>
      </c>
      <c r="AI11" s="84">
        <v>33</v>
      </c>
      <c r="AJ11" s="84">
        <v>34</v>
      </c>
      <c r="AK11" s="84">
        <v>35</v>
      </c>
      <c r="AL11" s="40">
        <v>36</v>
      </c>
      <c r="AM11" s="39">
        <v>37</v>
      </c>
      <c r="AN11" s="84">
        <v>38</v>
      </c>
      <c r="AO11" s="84">
        <v>39</v>
      </c>
      <c r="AP11" s="84">
        <v>40</v>
      </c>
      <c r="AQ11" s="84">
        <v>41</v>
      </c>
      <c r="AR11" s="84">
        <v>42</v>
      </c>
      <c r="AS11" s="84">
        <v>43</v>
      </c>
      <c r="AT11" s="84">
        <v>44</v>
      </c>
      <c r="AU11" s="84">
        <v>45</v>
      </c>
      <c r="AV11" s="84">
        <v>46</v>
      </c>
      <c r="AW11" s="84">
        <v>47</v>
      </c>
      <c r="AX11" s="84">
        <v>48</v>
      </c>
      <c r="AY11" s="84">
        <v>49</v>
      </c>
      <c r="AZ11" s="84">
        <v>50</v>
      </c>
      <c r="BA11" s="84">
        <v>51</v>
      </c>
      <c r="BB11" s="84">
        <v>52</v>
      </c>
      <c r="BC11" s="84">
        <v>53</v>
      </c>
      <c r="BD11" s="40">
        <v>54</v>
      </c>
      <c r="BE11" s="83">
        <v>1</v>
      </c>
      <c r="BF11" s="84">
        <v>2</v>
      </c>
      <c r="BG11" s="84">
        <v>3</v>
      </c>
      <c r="BH11" s="84">
        <v>4</v>
      </c>
      <c r="BI11" s="84">
        <v>5</v>
      </c>
      <c r="BJ11" s="85">
        <v>6</v>
      </c>
      <c r="BK11" s="97"/>
      <c r="BL11" s="98"/>
      <c r="BM11" s="97"/>
      <c r="BN11" s="99"/>
      <c r="BO11" s="97"/>
      <c r="BP11" s="99"/>
      <c r="BQ11" s="97"/>
      <c r="BR11" s="99"/>
      <c r="BS11" s="97"/>
      <c r="BT11" s="99"/>
      <c r="BU11" s="97"/>
      <c r="BV11" s="99"/>
      <c r="BW11" s="97"/>
      <c r="BX11" s="99"/>
      <c r="BY11" s="99"/>
      <c r="BZ11" s="99"/>
      <c r="CA11" s="99"/>
      <c r="CB11" s="1"/>
    </row>
    <row r="12" spans="1:80" ht="27" thickBot="1" x14ac:dyDescent="0.3">
      <c r="A12" s="100" t="s">
        <v>5</v>
      </c>
      <c r="B12" s="85" t="s">
        <v>176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  <c r="U12" s="4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4"/>
      <c r="AM12" s="42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4"/>
      <c r="BE12" s="45"/>
      <c r="BF12" s="43"/>
      <c r="BG12" s="43"/>
      <c r="BH12" s="43"/>
      <c r="BI12" s="43"/>
      <c r="BJ12" s="46"/>
      <c r="BK12" s="47"/>
      <c r="BL12" s="67"/>
      <c r="BM12" s="47"/>
      <c r="BN12" s="49"/>
      <c r="BO12" s="47"/>
      <c r="BP12" s="49"/>
      <c r="BQ12" s="47"/>
      <c r="BR12" s="49"/>
      <c r="BS12" s="47"/>
      <c r="BT12" s="49"/>
      <c r="BU12" s="47"/>
      <c r="BV12" s="49"/>
      <c r="BW12" s="47"/>
      <c r="BX12" s="49"/>
      <c r="BY12" s="68"/>
      <c r="BZ12" s="48"/>
      <c r="CA12" s="49"/>
      <c r="CB12" s="59"/>
    </row>
    <row r="13" spans="1:80" s="2" customFormat="1" ht="13.8" thickBot="1" x14ac:dyDescent="0.3">
      <c r="A13" s="101" t="s">
        <v>6</v>
      </c>
      <c r="B13" s="101">
        <v>210</v>
      </c>
      <c r="C13" s="102">
        <f t="shared" ref="C13:BN13" si="0">C14+C18+C22</f>
        <v>4320.3639999999996</v>
      </c>
      <c r="D13" s="103">
        <f t="shared" si="0"/>
        <v>0</v>
      </c>
      <c r="E13" s="103">
        <f t="shared" si="0"/>
        <v>0</v>
      </c>
      <c r="F13" s="103">
        <f t="shared" si="0"/>
        <v>0</v>
      </c>
      <c r="G13" s="103">
        <f t="shared" si="0"/>
        <v>0</v>
      </c>
      <c r="H13" s="104">
        <f t="shared" si="0"/>
        <v>0</v>
      </c>
      <c r="I13" s="102">
        <f t="shared" si="0"/>
        <v>0</v>
      </c>
      <c r="J13" s="103">
        <f t="shared" si="0"/>
        <v>0</v>
      </c>
      <c r="K13" s="103">
        <f t="shared" si="0"/>
        <v>0</v>
      </c>
      <c r="L13" s="103">
        <f t="shared" si="0"/>
        <v>0</v>
      </c>
      <c r="M13" s="103">
        <f t="shared" si="0"/>
        <v>0</v>
      </c>
      <c r="N13" s="104">
        <f t="shared" si="0"/>
        <v>0</v>
      </c>
      <c r="O13" s="102">
        <f t="shared" si="0"/>
        <v>100.669</v>
      </c>
      <c r="P13" s="103">
        <f t="shared" si="0"/>
        <v>0</v>
      </c>
      <c r="Q13" s="102">
        <f t="shared" si="0"/>
        <v>0</v>
      </c>
      <c r="R13" s="103">
        <f t="shared" si="0"/>
        <v>0</v>
      </c>
      <c r="S13" s="103">
        <f t="shared" si="0"/>
        <v>0</v>
      </c>
      <c r="T13" s="105">
        <f t="shared" si="0"/>
        <v>0</v>
      </c>
      <c r="U13" s="102">
        <f t="shared" si="0"/>
        <v>1744.923</v>
      </c>
      <c r="V13" s="104">
        <f t="shared" si="0"/>
        <v>0</v>
      </c>
      <c r="W13" s="102">
        <f t="shared" si="0"/>
        <v>0</v>
      </c>
      <c r="X13" s="103">
        <f t="shared" si="0"/>
        <v>0</v>
      </c>
      <c r="Y13" s="103">
        <f t="shared" si="0"/>
        <v>0</v>
      </c>
      <c r="Z13" s="103">
        <f t="shared" si="0"/>
        <v>0</v>
      </c>
      <c r="AA13" s="103">
        <f t="shared" si="0"/>
        <v>1803.646</v>
      </c>
      <c r="AB13" s="104">
        <f t="shared" si="0"/>
        <v>0</v>
      </c>
      <c r="AC13" s="102">
        <f t="shared" si="0"/>
        <v>0</v>
      </c>
      <c r="AD13" s="103">
        <f t="shared" si="0"/>
        <v>0</v>
      </c>
      <c r="AE13" s="103">
        <f t="shared" si="0"/>
        <v>0</v>
      </c>
      <c r="AF13" s="103">
        <f t="shared" si="0"/>
        <v>0</v>
      </c>
      <c r="AG13" s="103">
        <f t="shared" si="0"/>
        <v>50.335000000000001</v>
      </c>
      <c r="AH13" s="104">
        <f t="shared" si="0"/>
        <v>0</v>
      </c>
      <c r="AI13" s="102">
        <f t="shared" si="0"/>
        <v>0</v>
      </c>
      <c r="AJ13" s="103">
        <f t="shared" si="0"/>
        <v>0</v>
      </c>
      <c r="AK13" s="103">
        <f t="shared" si="0"/>
        <v>0</v>
      </c>
      <c r="AL13" s="105">
        <f t="shared" si="0"/>
        <v>0</v>
      </c>
      <c r="AM13" s="102">
        <f t="shared" si="0"/>
        <v>218.11599999999999</v>
      </c>
      <c r="AN13" s="103">
        <f t="shared" si="0"/>
        <v>0</v>
      </c>
      <c r="AO13" s="103">
        <f t="shared" si="0"/>
        <v>0</v>
      </c>
      <c r="AP13" s="104">
        <f t="shared" si="0"/>
        <v>0</v>
      </c>
      <c r="AQ13" s="102">
        <f t="shared" si="0"/>
        <v>0</v>
      </c>
      <c r="AR13" s="103">
        <f t="shared" si="0"/>
        <v>0</v>
      </c>
      <c r="AS13" s="103">
        <f t="shared" si="0"/>
        <v>453.01000000000005</v>
      </c>
      <c r="AT13" s="103">
        <f t="shared" si="0"/>
        <v>0</v>
      </c>
      <c r="AU13" s="103">
        <f t="shared" si="0"/>
        <v>0</v>
      </c>
      <c r="AV13" s="104">
        <f t="shared" si="0"/>
        <v>0</v>
      </c>
      <c r="AW13" s="102">
        <f t="shared" si="0"/>
        <v>0</v>
      </c>
      <c r="AX13" s="103">
        <f t="shared" si="0"/>
        <v>0</v>
      </c>
      <c r="AY13" s="103">
        <f t="shared" si="0"/>
        <v>0</v>
      </c>
      <c r="AZ13" s="103">
        <f t="shared" si="0"/>
        <v>0</v>
      </c>
      <c r="BA13" s="103">
        <f t="shared" si="0"/>
        <v>0</v>
      </c>
      <c r="BB13" s="104">
        <f t="shared" si="0"/>
        <v>0</v>
      </c>
      <c r="BC13" s="102">
        <f t="shared" si="0"/>
        <v>0</v>
      </c>
      <c r="BD13" s="105">
        <f t="shared" si="0"/>
        <v>0</v>
      </c>
      <c r="BE13" s="106">
        <f t="shared" si="0"/>
        <v>0</v>
      </c>
      <c r="BF13" s="103">
        <f t="shared" si="0"/>
        <v>0</v>
      </c>
      <c r="BG13" s="103">
        <f t="shared" si="0"/>
        <v>0</v>
      </c>
      <c r="BH13" s="103">
        <f t="shared" si="0"/>
        <v>0</v>
      </c>
      <c r="BI13" s="103">
        <f t="shared" si="0"/>
        <v>0</v>
      </c>
      <c r="BJ13" s="104">
        <f t="shared" si="0"/>
        <v>0</v>
      </c>
      <c r="BK13" s="107">
        <f t="shared" si="0"/>
        <v>8691.0619999999999</v>
      </c>
      <c r="BL13" s="108">
        <f t="shared" si="0"/>
        <v>0</v>
      </c>
      <c r="BM13" s="107">
        <f t="shared" si="0"/>
        <v>0</v>
      </c>
      <c r="BN13" s="109">
        <f t="shared" si="0"/>
        <v>0</v>
      </c>
      <c r="BO13" s="107">
        <f t="shared" ref="BO13:BX13" si="1">BO14+BO18+BO22</f>
        <v>0</v>
      </c>
      <c r="BP13" s="109">
        <f t="shared" si="1"/>
        <v>0</v>
      </c>
      <c r="BQ13" s="107">
        <f t="shared" si="1"/>
        <v>0</v>
      </c>
      <c r="BR13" s="109">
        <f t="shared" si="1"/>
        <v>0</v>
      </c>
      <c r="BS13" s="107">
        <f t="shared" si="1"/>
        <v>0</v>
      </c>
      <c r="BT13" s="109">
        <f t="shared" si="1"/>
        <v>0</v>
      </c>
      <c r="BU13" s="107">
        <f t="shared" si="1"/>
        <v>0</v>
      </c>
      <c r="BV13" s="109">
        <f t="shared" si="1"/>
        <v>0</v>
      </c>
      <c r="BW13" s="107">
        <f t="shared" si="1"/>
        <v>0</v>
      </c>
      <c r="BX13" s="109">
        <f t="shared" si="1"/>
        <v>0</v>
      </c>
      <c r="BY13" s="110">
        <f>BY14+BY18+BY22</f>
        <v>8691.0619999999999</v>
      </c>
      <c r="BZ13" s="109">
        <f>BZ14+BZ18+BZ22</f>
        <v>0</v>
      </c>
      <c r="CA13" s="109">
        <f>CA14+CA18+CA22</f>
        <v>8691.0619999999999</v>
      </c>
      <c r="CB13" s="59">
        <f t="shared" ref="CB13:CB76" si="2">SUM(C13:BJ13)-CA13</f>
        <v>1.0000000002037268E-3</v>
      </c>
    </row>
    <row r="14" spans="1:80" s="2" customFormat="1" ht="13.8" thickBot="1" x14ac:dyDescent="0.3">
      <c r="A14" s="111" t="s">
        <v>7</v>
      </c>
      <c r="B14" s="112">
        <v>211</v>
      </c>
      <c r="C14" s="113">
        <f t="shared" ref="C14:BN14" si="3">C15</f>
        <v>3294.7570000000001</v>
      </c>
      <c r="D14" s="114">
        <f t="shared" si="3"/>
        <v>0</v>
      </c>
      <c r="E14" s="114">
        <f t="shared" si="3"/>
        <v>0</v>
      </c>
      <c r="F14" s="114">
        <f t="shared" si="3"/>
        <v>0</v>
      </c>
      <c r="G14" s="114">
        <f t="shared" si="3"/>
        <v>0</v>
      </c>
      <c r="H14" s="115">
        <f t="shared" si="3"/>
        <v>0</v>
      </c>
      <c r="I14" s="113">
        <f t="shared" si="3"/>
        <v>0</v>
      </c>
      <c r="J14" s="114">
        <f t="shared" si="3"/>
        <v>0</v>
      </c>
      <c r="K14" s="114">
        <f t="shared" si="3"/>
        <v>0</v>
      </c>
      <c r="L14" s="114">
        <f t="shared" si="3"/>
        <v>0</v>
      </c>
      <c r="M14" s="114">
        <f t="shared" si="3"/>
        <v>0</v>
      </c>
      <c r="N14" s="115">
        <f t="shared" si="3"/>
        <v>0</v>
      </c>
      <c r="O14" s="113">
        <f t="shared" si="3"/>
        <v>76.771000000000001</v>
      </c>
      <c r="P14" s="114">
        <f t="shared" si="3"/>
        <v>0</v>
      </c>
      <c r="Q14" s="113">
        <f t="shared" si="3"/>
        <v>0</v>
      </c>
      <c r="R14" s="114">
        <f t="shared" si="3"/>
        <v>0</v>
      </c>
      <c r="S14" s="114">
        <f t="shared" si="3"/>
        <v>0</v>
      </c>
      <c r="T14" s="116">
        <f t="shared" si="3"/>
        <v>0</v>
      </c>
      <c r="U14" s="113">
        <f t="shared" si="3"/>
        <v>1330.6980000000001</v>
      </c>
      <c r="V14" s="115">
        <f t="shared" si="3"/>
        <v>0</v>
      </c>
      <c r="W14" s="113">
        <f t="shared" si="3"/>
        <v>0</v>
      </c>
      <c r="X14" s="114">
        <f t="shared" si="3"/>
        <v>0</v>
      </c>
      <c r="Y14" s="114">
        <f t="shared" si="3"/>
        <v>0</v>
      </c>
      <c r="Z14" s="114">
        <f t="shared" si="3"/>
        <v>0</v>
      </c>
      <c r="AA14" s="114">
        <f t="shared" si="3"/>
        <v>1375.481</v>
      </c>
      <c r="AB14" s="115">
        <f t="shared" si="3"/>
        <v>0</v>
      </c>
      <c r="AC14" s="113">
        <f t="shared" si="3"/>
        <v>0</v>
      </c>
      <c r="AD14" s="114">
        <f t="shared" si="3"/>
        <v>0</v>
      </c>
      <c r="AE14" s="114">
        <f t="shared" si="3"/>
        <v>0</v>
      </c>
      <c r="AF14" s="114">
        <f t="shared" si="3"/>
        <v>0</v>
      </c>
      <c r="AG14" s="114">
        <f t="shared" si="3"/>
        <v>38.386000000000003</v>
      </c>
      <c r="AH14" s="115">
        <f t="shared" si="3"/>
        <v>0</v>
      </c>
      <c r="AI14" s="113">
        <f t="shared" si="3"/>
        <v>0</v>
      </c>
      <c r="AJ14" s="114">
        <f t="shared" si="3"/>
        <v>0</v>
      </c>
      <c r="AK14" s="114">
        <f t="shared" si="3"/>
        <v>0</v>
      </c>
      <c r="AL14" s="116">
        <f t="shared" si="3"/>
        <v>0</v>
      </c>
      <c r="AM14" s="113">
        <f t="shared" si="3"/>
        <v>166.33699999999999</v>
      </c>
      <c r="AN14" s="114">
        <f t="shared" si="3"/>
        <v>0</v>
      </c>
      <c r="AO14" s="114">
        <f t="shared" si="3"/>
        <v>0</v>
      </c>
      <c r="AP14" s="115">
        <f t="shared" si="3"/>
        <v>0</v>
      </c>
      <c r="AQ14" s="113">
        <f t="shared" si="3"/>
        <v>0</v>
      </c>
      <c r="AR14" s="114">
        <f t="shared" si="3"/>
        <v>0</v>
      </c>
      <c r="AS14" s="114">
        <f t="shared" si="3"/>
        <v>345.47</v>
      </c>
      <c r="AT14" s="114">
        <f t="shared" si="3"/>
        <v>0</v>
      </c>
      <c r="AU14" s="114">
        <f t="shared" si="3"/>
        <v>0</v>
      </c>
      <c r="AV14" s="115">
        <f t="shared" si="3"/>
        <v>0</v>
      </c>
      <c r="AW14" s="113">
        <f t="shared" si="3"/>
        <v>0</v>
      </c>
      <c r="AX14" s="114">
        <f t="shared" si="3"/>
        <v>0</v>
      </c>
      <c r="AY14" s="114">
        <f t="shared" si="3"/>
        <v>0</v>
      </c>
      <c r="AZ14" s="114">
        <f t="shared" si="3"/>
        <v>0</v>
      </c>
      <c r="BA14" s="114">
        <f t="shared" si="3"/>
        <v>0</v>
      </c>
      <c r="BB14" s="115">
        <f t="shared" si="3"/>
        <v>0</v>
      </c>
      <c r="BC14" s="113">
        <f t="shared" si="3"/>
        <v>0</v>
      </c>
      <c r="BD14" s="116">
        <f t="shared" si="3"/>
        <v>0</v>
      </c>
      <c r="BE14" s="117">
        <f t="shared" si="3"/>
        <v>0</v>
      </c>
      <c r="BF14" s="114">
        <f t="shared" si="3"/>
        <v>0</v>
      </c>
      <c r="BG14" s="114">
        <f t="shared" si="3"/>
        <v>0</v>
      </c>
      <c r="BH14" s="114">
        <f t="shared" si="3"/>
        <v>0</v>
      </c>
      <c r="BI14" s="114">
        <f t="shared" si="3"/>
        <v>0</v>
      </c>
      <c r="BJ14" s="115">
        <f t="shared" si="3"/>
        <v>0</v>
      </c>
      <c r="BK14" s="118">
        <f t="shared" si="3"/>
        <v>6627.9</v>
      </c>
      <c r="BL14" s="119">
        <f t="shared" si="3"/>
        <v>0</v>
      </c>
      <c r="BM14" s="118">
        <f t="shared" si="3"/>
        <v>0</v>
      </c>
      <c r="BN14" s="119">
        <f t="shared" si="3"/>
        <v>0</v>
      </c>
      <c r="BO14" s="118">
        <f>BO15</f>
        <v>0</v>
      </c>
      <c r="BP14" s="119">
        <f t="shared" ref="BP14:BX14" si="4">BP15</f>
        <v>0</v>
      </c>
      <c r="BQ14" s="118">
        <f t="shared" si="4"/>
        <v>0</v>
      </c>
      <c r="BR14" s="119">
        <f t="shared" si="4"/>
        <v>0</v>
      </c>
      <c r="BS14" s="118">
        <f t="shared" si="4"/>
        <v>0</v>
      </c>
      <c r="BT14" s="119">
        <f t="shared" si="4"/>
        <v>0</v>
      </c>
      <c r="BU14" s="118">
        <f t="shared" si="4"/>
        <v>0</v>
      </c>
      <c r="BV14" s="119">
        <f t="shared" si="4"/>
        <v>0</v>
      </c>
      <c r="BW14" s="118">
        <f t="shared" si="4"/>
        <v>0</v>
      </c>
      <c r="BX14" s="119">
        <f t="shared" si="4"/>
        <v>0</v>
      </c>
      <c r="BY14" s="120">
        <f>BY15</f>
        <v>6627.9</v>
      </c>
      <c r="BZ14" s="121">
        <f>BZ15</f>
        <v>0</v>
      </c>
      <c r="CA14" s="120">
        <f>CA15</f>
        <v>6627.9</v>
      </c>
      <c r="CB14" s="59">
        <f t="shared" si="2"/>
        <v>0</v>
      </c>
    </row>
    <row r="15" spans="1:80" s="2" customFormat="1" x14ac:dyDescent="0.25">
      <c r="A15" s="122" t="s">
        <v>8</v>
      </c>
      <c r="B15" s="91"/>
      <c r="C15" s="118">
        <f t="shared" ref="C15:BN15" si="5">C16+C17</f>
        <v>3294.7570000000001</v>
      </c>
      <c r="D15" s="123">
        <f t="shared" si="5"/>
        <v>0</v>
      </c>
      <c r="E15" s="123">
        <f t="shared" si="5"/>
        <v>0</v>
      </c>
      <c r="F15" s="123">
        <f t="shared" si="5"/>
        <v>0</v>
      </c>
      <c r="G15" s="123">
        <f t="shared" si="5"/>
        <v>0</v>
      </c>
      <c r="H15" s="123">
        <f t="shared" si="5"/>
        <v>0</v>
      </c>
      <c r="I15" s="123">
        <f t="shared" si="5"/>
        <v>0</v>
      </c>
      <c r="J15" s="123">
        <f t="shared" si="5"/>
        <v>0</v>
      </c>
      <c r="K15" s="123">
        <f t="shared" si="5"/>
        <v>0</v>
      </c>
      <c r="L15" s="123">
        <f t="shared" si="5"/>
        <v>0</v>
      </c>
      <c r="M15" s="123">
        <f t="shared" si="5"/>
        <v>0</v>
      </c>
      <c r="N15" s="123">
        <f t="shared" si="5"/>
        <v>0</v>
      </c>
      <c r="O15" s="123">
        <f t="shared" si="5"/>
        <v>76.771000000000001</v>
      </c>
      <c r="P15" s="123">
        <f t="shared" si="5"/>
        <v>0</v>
      </c>
      <c r="Q15" s="123">
        <f t="shared" si="5"/>
        <v>0</v>
      </c>
      <c r="R15" s="123">
        <f t="shared" si="5"/>
        <v>0</v>
      </c>
      <c r="S15" s="123">
        <f t="shared" si="5"/>
        <v>0</v>
      </c>
      <c r="T15" s="120">
        <f t="shared" si="5"/>
        <v>0</v>
      </c>
      <c r="U15" s="118">
        <f t="shared" si="5"/>
        <v>1330.6980000000001</v>
      </c>
      <c r="V15" s="123">
        <f t="shared" si="5"/>
        <v>0</v>
      </c>
      <c r="W15" s="123">
        <f t="shared" si="5"/>
        <v>0</v>
      </c>
      <c r="X15" s="123">
        <f t="shared" si="5"/>
        <v>0</v>
      </c>
      <c r="Y15" s="123">
        <f t="shared" si="5"/>
        <v>0</v>
      </c>
      <c r="Z15" s="123">
        <f t="shared" si="5"/>
        <v>0</v>
      </c>
      <c r="AA15" s="123">
        <f t="shared" si="5"/>
        <v>1375.481</v>
      </c>
      <c r="AB15" s="123">
        <f t="shared" si="5"/>
        <v>0</v>
      </c>
      <c r="AC15" s="123">
        <f t="shared" si="5"/>
        <v>0</v>
      </c>
      <c r="AD15" s="123">
        <f t="shared" si="5"/>
        <v>0</v>
      </c>
      <c r="AE15" s="123">
        <f t="shared" si="5"/>
        <v>0</v>
      </c>
      <c r="AF15" s="123">
        <f t="shared" si="5"/>
        <v>0</v>
      </c>
      <c r="AG15" s="123">
        <f t="shared" si="5"/>
        <v>38.386000000000003</v>
      </c>
      <c r="AH15" s="123">
        <f t="shared" si="5"/>
        <v>0</v>
      </c>
      <c r="AI15" s="123">
        <f t="shared" si="5"/>
        <v>0</v>
      </c>
      <c r="AJ15" s="123">
        <f t="shared" si="5"/>
        <v>0</v>
      </c>
      <c r="AK15" s="123">
        <f t="shared" si="5"/>
        <v>0</v>
      </c>
      <c r="AL15" s="120">
        <f t="shared" si="5"/>
        <v>0</v>
      </c>
      <c r="AM15" s="118">
        <f t="shared" si="5"/>
        <v>166.33699999999999</v>
      </c>
      <c r="AN15" s="123">
        <f t="shared" si="5"/>
        <v>0</v>
      </c>
      <c r="AO15" s="123">
        <f t="shared" si="5"/>
        <v>0</v>
      </c>
      <c r="AP15" s="123">
        <f t="shared" si="5"/>
        <v>0</v>
      </c>
      <c r="AQ15" s="123">
        <f t="shared" si="5"/>
        <v>0</v>
      </c>
      <c r="AR15" s="123">
        <f t="shared" si="5"/>
        <v>0</v>
      </c>
      <c r="AS15" s="123">
        <f t="shared" si="5"/>
        <v>345.47</v>
      </c>
      <c r="AT15" s="123">
        <f t="shared" si="5"/>
        <v>0</v>
      </c>
      <c r="AU15" s="123">
        <f t="shared" si="5"/>
        <v>0</v>
      </c>
      <c r="AV15" s="123">
        <f t="shared" si="5"/>
        <v>0</v>
      </c>
      <c r="AW15" s="123">
        <f t="shared" si="5"/>
        <v>0</v>
      </c>
      <c r="AX15" s="123">
        <f t="shared" si="5"/>
        <v>0</v>
      </c>
      <c r="AY15" s="123">
        <f t="shared" si="5"/>
        <v>0</v>
      </c>
      <c r="AZ15" s="123">
        <f t="shared" si="5"/>
        <v>0</v>
      </c>
      <c r="BA15" s="123">
        <f t="shared" si="5"/>
        <v>0</v>
      </c>
      <c r="BB15" s="123">
        <f t="shared" si="5"/>
        <v>0</v>
      </c>
      <c r="BC15" s="123">
        <f t="shared" si="5"/>
        <v>0</v>
      </c>
      <c r="BD15" s="120">
        <f t="shared" si="5"/>
        <v>0</v>
      </c>
      <c r="BE15" s="121">
        <f t="shared" si="5"/>
        <v>0</v>
      </c>
      <c r="BF15" s="123">
        <f t="shared" si="5"/>
        <v>0</v>
      </c>
      <c r="BG15" s="123">
        <f t="shared" si="5"/>
        <v>0</v>
      </c>
      <c r="BH15" s="123">
        <f t="shared" si="5"/>
        <v>0</v>
      </c>
      <c r="BI15" s="123">
        <f t="shared" si="5"/>
        <v>0</v>
      </c>
      <c r="BJ15" s="119">
        <f t="shared" si="5"/>
        <v>0</v>
      </c>
      <c r="BK15" s="124">
        <f t="shared" si="5"/>
        <v>6627.9</v>
      </c>
      <c r="BL15" s="125">
        <f t="shared" si="5"/>
        <v>0</v>
      </c>
      <c r="BM15" s="124">
        <f t="shared" si="5"/>
        <v>0</v>
      </c>
      <c r="BN15" s="125">
        <f t="shared" si="5"/>
        <v>0</v>
      </c>
      <c r="BO15" s="124">
        <f>BO16+BO17</f>
        <v>0</v>
      </c>
      <c r="BP15" s="125">
        <f t="shared" ref="BP15:BX15" si="6">BP16+BP17</f>
        <v>0</v>
      </c>
      <c r="BQ15" s="124">
        <f t="shared" si="6"/>
        <v>0</v>
      </c>
      <c r="BR15" s="125">
        <f t="shared" si="6"/>
        <v>0</v>
      </c>
      <c r="BS15" s="124">
        <f t="shared" si="6"/>
        <v>0</v>
      </c>
      <c r="BT15" s="125">
        <f t="shared" si="6"/>
        <v>0</v>
      </c>
      <c r="BU15" s="124">
        <f t="shared" si="6"/>
        <v>0</v>
      </c>
      <c r="BV15" s="125">
        <f t="shared" si="6"/>
        <v>0</v>
      </c>
      <c r="BW15" s="124">
        <f t="shared" si="6"/>
        <v>0</v>
      </c>
      <c r="BX15" s="125">
        <f t="shared" si="6"/>
        <v>0</v>
      </c>
      <c r="BY15" s="126">
        <f>BY16+BY17</f>
        <v>6627.9</v>
      </c>
      <c r="BZ15" s="127">
        <f>BZ16+BZ17</f>
        <v>0</v>
      </c>
      <c r="CA15" s="126">
        <f>CA16+CA17</f>
        <v>6627.9</v>
      </c>
      <c r="CB15" s="59">
        <f t="shared" si="2"/>
        <v>0</v>
      </c>
    </row>
    <row r="16" spans="1:80" s="2" customFormat="1" ht="50.25" customHeight="1" x14ac:dyDescent="0.25">
      <c r="A16" s="128" t="s">
        <v>9</v>
      </c>
      <c r="B16" s="6"/>
      <c r="C16" s="129">
        <f t="shared" ref="C16:BD16" si="7">IFERROR(ROUND($BY16/$BY131*C131,3),0)</f>
        <v>0</v>
      </c>
      <c r="D16" s="130">
        <f t="shared" si="7"/>
        <v>0</v>
      </c>
      <c r="E16" s="130">
        <f t="shared" si="7"/>
        <v>0</v>
      </c>
      <c r="F16" s="130">
        <f t="shared" si="7"/>
        <v>0</v>
      </c>
      <c r="G16" s="130">
        <f t="shared" si="7"/>
        <v>0</v>
      </c>
      <c r="H16" s="130">
        <f t="shared" si="7"/>
        <v>0</v>
      </c>
      <c r="I16" s="130">
        <f t="shared" si="7"/>
        <v>0</v>
      </c>
      <c r="J16" s="130">
        <f t="shared" si="7"/>
        <v>0</v>
      </c>
      <c r="K16" s="130">
        <f t="shared" si="7"/>
        <v>0</v>
      </c>
      <c r="L16" s="130">
        <f t="shared" si="7"/>
        <v>0</v>
      </c>
      <c r="M16" s="130">
        <f t="shared" si="7"/>
        <v>0</v>
      </c>
      <c r="N16" s="130">
        <f t="shared" si="7"/>
        <v>0</v>
      </c>
      <c r="O16" s="130">
        <f t="shared" si="7"/>
        <v>0</v>
      </c>
      <c r="P16" s="130">
        <f t="shared" si="7"/>
        <v>0</v>
      </c>
      <c r="Q16" s="130">
        <f t="shared" si="7"/>
        <v>0</v>
      </c>
      <c r="R16" s="130">
        <f t="shared" si="7"/>
        <v>0</v>
      </c>
      <c r="S16" s="130">
        <f t="shared" si="7"/>
        <v>0</v>
      </c>
      <c r="T16" s="131">
        <f t="shared" si="7"/>
        <v>0</v>
      </c>
      <c r="U16" s="129">
        <f t="shared" si="7"/>
        <v>0</v>
      </c>
      <c r="V16" s="130">
        <f t="shared" si="7"/>
        <v>0</v>
      </c>
      <c r="W16" s="130">
        <f t="shared" si="7"/>
        <v>0</v>
      </c>
      <c r="X16" s="130">
        <f t="shared" si="7"/>
        <v>0</v>
      </c>
      <c r="Y16" s="130">
        <f t="shared" si="7"/>
        <v>0</v>
      </c>
      <c r="Z16" s="130">
        <f t="shared" si="7"/>
        <v>0</v>
      </c>
      <c r="AA16" s="130">
        <f t="shared" si="7"/>
        <v>0</v>
      </c>
      <c r="AB16" s="130">
        <f t="shared" si="7"/>
        <v>0</v>
      </c>
      <c r="AC16" s="130">
        <f t="shared" si="7"/>
        <v>0</v>
      </c>
      <c r="AD16" s="130">
        <f t="shared" si="7"/>
        <v>0</v>
      </c>
      <c r="AE16" s="130">
        <f t="shared" si="7"/>
        <v>0</v>
      </c>
      <c r="AF16" s="130">
        <f t="shared" si="7"/>
        <v>0</v>
      </c>
      <c r="AG16" s="130">
        <f t="shared" si="7"/>
        <v>0</v>
      </c>
      <c r="AH16" s="130">
        <f t="shared" si="7"/>
        <v>0</v>
      </c>
      <c r="AI16" s="130">
        <f t="shared" si="7"/>
        <v>0</v>
      </c>
      <c r="AJ16" s="130">
        <f t="shared" si="7"/>
        <v>0</v>
      </c>
      <c r="AK16" s="130">
        <f t="shared" si="7"/>
        <v>0</v>
      </c>
      <c r="AL16" s="131">
        <f t="shared" si="7"/>
        <v>0</v>
      </c>
      <c r="AM16" s="129">
        <f t="shared" si="7"/>
        <v>0</v>
      </c>
      <c r="AN16" s="130">
        <f t="shared" si="7"/>
        <v>0</v>
      </c>
      <c r="AO16" s="130">
        <f t="shared" si="7"/>
        <v>0</v>
      </c>
      <c r="AP16" s="130">
        <f t="shared" si="7"/>
        <v>0</v>
      </c>
      <c r="AQ16" s="130">
        <f t="shared" si="7"/>
        <v>0</v>
      </c>
      <c r="AR16" s="130">
        <f t="shared" si="7"/>
        <v>0</v>
      </c>
      <c r="AS16" s="130">
        <f t="shared" si="7"/>
        <v>0</v>
      </c>
      <c r="AT16" s="130">
        <f t="shared" si="7"/>
        <v>0</v>
      </c>
      <c r="AU16" s="130">
        <f t="shared" si="7"/>
        <v>0</v>
      </c>
      <c r="AV16" s="130">
        <f t="shared" si="7"/>
        <v>0</v>
      </c>
      <c r="AW16" s="130">
        <f t="shared" si="7"/>
        <v>0</v>
      </c>
      <c r="AX16" s="130">
        <f t="shared" si="7"/>
        <v>0</v>
      </c>
      <c r="AY16" s="130">
        <f t="shared" si="7"/>
        <v>0</v>
      </c>
      <c r="AZ16" s="130">
        <f t="shared" si="7"/>
        <v>0</v>
      </c>
      <c r="BA16" s="130">
        <f t="shared" si="7"/>
        <v>0</v>
      </c>
      <c r="BB16" s="130">
        <f t="shared" si="7"/>
        <v>0</v>
      </c>
      <c r="BC16" s="130">
        <f t="shared" si="7"/>
        <v>0</v>
      </c>
      <c r="BD16" s="131">
        <f t="shared" si="7"/>
        <v>0</v>
      </c>
      <c r="BE16" s="132">
        <f t="shared" ref="BE16:BJ16" si="8">IFERROR(ROUND($BZ16/$BZ131*BE131,3),0)</f>
        <v>0</v>
      </c>
      <c r="BF16" s="130">
        <f t="shared" si="8"/>
        <v>0</v>
      </c>
      <c r="BG16" s="130">
        <f t="shared" si="8"/>
        <v>0</v>
      </c>
      <c r="BH16" s="130">
        <f t="shared" si="8"/>
        <v>0</v>
      </c>
      <c r="BI16" s="130">
        <f t="shared" si="8"/>
        <v>0</v>
      </c>
      <c r="BJ16" s="133">
        <f t="shared" si="8"/>
        <v>0</v>
      </c>
      <c r="BK16" s="134"/>
      <c r="BL16" s="135"/>
      <c r="BM16" s="134"/>
      <c r="BN16" s="135"/>
      <c r="BO16" s="134"/>
      <c r="BP16" s="135"/>
      <c r="BQ16" s="134"/>
      <c r="BR16" s="135"/>
      <c r="BS16" s="134"/>
      <c r="BT16" s="135"/>
      <c r="BU16" s="134"/>
      <c r="BV16" s="135"/>
      <c r="BW16" s="134"/>
      <c r="BX16" s="135"/>
      <c r="BY16" s="131">
        <f>BK16+BM16+BO16+BQ16+BS16+BU16+BW16</f>
        <v>0</v>
      </c>
      <c r="BZ16" s="132">
        <f>BL16+BN16+BP16+BR16+BT16+BV16+BX16</f>
        <v>0</v>
      </c>
      <c r="CA16" s="131">
        <f>BY16+BZ16</f>
        <v>0</v>
      </c>
      <c r="CB16" s="59">
        <f t="shared" si="2"/>
        <v>0</v>
      </c>
    </row>
    <row r="17" spans="1:80" s="2" customFormat="1" ht="13.8" thickBot="1" x14ac:dyDescent="0.3">
      <c r="A17" s="136" t="s">
        <v>10</v>
      </c>
      <c r="B17" s="137"/>
      <c r="C17" s="138">
        <f t="shared" ref="C17:BD17" si="9">IFERROR(ROUND($BY17/$BY131*C131,3),0)</f>
        <v>3294.7570000000001</v>
      </c>
      <c r="D17" s="139">
        <f t="shared" si="9"/>
        <v>0</v>
      </c>
      <c r="E17" s="139">
        <f t="shared" si="9"/>
        <v>0</v>
      </c>
      <c r="F17" s="139">
        <f t="shared" si="9"/>
        <v>0</v>
      </c>
      <c r="G17" s="139">
        <f t="shared" si="9"/>
        <v>0</v>
      </c>
      <c r="H17" s="139">
        <f t="shared" si="9"/>
        <v>0</v>
      </c>
      <c r="I17" s="139">
        <f t="shared" si="9"/>
        <v>0</v>
      </c>
      <c r="J17" s="139">
        <f t="shared" si="9"/>
        <v>0</v>
      </c>
      <c r="K17" s="139">
        <f t="shared" si="9"/>
        <v>0</v>
      </c>
      <c r="L17" s="139">
        <f t="shared" si="9"/>
        <v>0</v>
      </c>
      <c r="M17" s="139">
        <f t="shared" si="9"/>
        <v>0</v>
      </c>
      <c r="N17" s="139">
        <f t="shared" si="9"/>
        <v>0</v>
      </c>
      <c r="O17" s="139">
        <f t="shared" si="9"/>
        <v>76.771000000000001</v>
      </c>
      <c r="P17" s="139">
        <f t="shared" si="9"/>
        <v>0</v>
      </c>
      <c r="Q17" s="139">
        <f t="shared" si="9"/>
        <v>0</v>
      </c>
      <c r="R17" s="139">
        <f t="shared" si="9"/>
        <v>0</v>
      </c>
      <c r="S17" s="139">
        <f t="shared" si="9"/>
        <v>0</v>
      </c>
      <c r="T17" s="140">
        <f t="shared" si="9"/>
        <v>0</v>
      </c>
      <c r="U17" s="138">
        <f t="shared" si="9"/>
        <v>1330.6980000000001</v>
      </c>
      <c r="V17" s="139">
        <f t="shared" si="9"/>
        <v>0</v>
      </c>
      <c r="W17" s="139">
        <f t="shared" si="9"/>
        <v>0</v>
      </c>
      <c r="X17" s="139">
        <f t="shared" si="9"/>
        <v>0</v>
      </c>
      <c r="Y17" s="139">
        <f t="shared" si="9"/>
        <v>0</v>
      </c>
      <c r="Z17" s="139">
        <f t="shared" si="9"/>
        <v>0</v>
      </c>
      <c r="AA17" s="139">
        <f t="shared" si="9"/>
        <v>1375.481</v>
      </c>
      <c r="AB17" s="139">
        <f t="shared" si="9"/>
        <v>0</v>
      </c>
      <c r="AC17" s="139">
        <f t="shared" si="9"/>
        <v>0</v>
      </c>
      <c r="AD17" s="139">
        <f t="shared" si="9"/>
        <v>0</v>
      </c>
      <c r="AE17" s="139">
        <f t="shared" si="9"/>
        <v>0</v>
      </c>
      <c r="AF17" s="139">
        <f t="shared" si="9"/>
        <v>0</v>
      </c>
      <c r="AG17" s="139">
        <f t="shared" si="9"/>
        <v>38.386000000000003</v>
      </c>
      <c r="AH17" s="139">
        <f t="shared" si="9"/>
        <v>0</v>
      </c>
      <c r="AI17" s="139">
        <f t="shared" si="9"/>
        <v>0</v>
      </c>
      <c r="AJ17" s="139">
        <f t="shared" si="9"/>
        <v>0</v>
      </c>
      <c r="AK17" s="139">
        <f t="shared" si="9"/>
        <v>0</v>
      </c>
      <c r="AL17" s="140">
        <f t="shared" si="9"/>
        <v>0</v>
      </c>
      <c r="AM17" s="138">
        <f t="shared" si="9"/>
        <v>166.33699999999999</v>
      </c>
      <c r="AN17" s="139">
        <f t="shared" si="9"/>
        <v>0</v>
      </c>
      <c r="AO17" s="139">
        <f t="shared" si="9"/>
        <v>0</v>
      </c>
      <c r="AP17" s="139">
        <f t="shared" si="9"/>
        <v>0</v>
      </c>
      <c r="AQ17" s="139">
        <f t="shared" si="9"/>
        <v>0</v>
      </c>
      <c r="AR17" s="139">
        <f t="shared" si="9"/>
        <v>0</v>
      </c>
      <c r="AS17" s="139">
        <f t="shared" si="9"/>
        <v>345.47</v>
      </c>
      <c r="AT17" s="139">
        <f t="shared" si="9"/>
        <v>0</v>
      </c>
      <c r="AU17" s="139">
        <f t="shared" si="9"/>
        <v>0</v>
      </c>
      <c r="AV17" s="139">
        <f t="shared" si="9"/>
        <v>0</v>
      </c>
      <c r="AW17" s="139">
        <f t="shared" si="9"/>
        <v>0</v>
      </c>
      <c r="AX17" s="139">
        <f t="shared" si="9"/>
        <v>0</v>
      </c>
      <c r="AY17" s="139">
        <f t="shared" si="9"/>
        <v>0</v>
      </c>
      <c r="AZ17" s="139">
        <f t="shared" si="9"/>
        <v>0</v>
      </c>
      <c r="BA17" s="139">
        <f t="shared" si="9"/>
        <v>0</v>
      </c>
      <c r="BB17" s="139">
        <f t="shared" si="9"/>
        <v>0</v>
      </c>
      <c r="BC17" s="139">
        <f t="shared" si="9"/>
        <v>0</v>
      </c>
      <c r="BD17" s="140">
        <f t="shared" si="9"/>
        <v>0</v>
      </c>
      <c r="BE17" s="141">
        <f t="shared" ref="BE17:BJ17" si="10">IFERROR(ROUND($BZ17/$BZ131*BE131,3),0)</f>
        <v>0</v>
      </c>
      <c r="BF17" s="139">
        <f t="shared" si="10"/>
        <v>0</v>
      </c>
      <c r="BG17" s="139">
        <f t="shared" si="10"/>
        <v>0</v>
      </c>
      <c r="BH17" s="139">
        <f t="shared" si="10"/>
        <v>0</v>
      </c>
      <c r="BI17" s="139">
        <f t="shared" si="10"/>
        <v>0</v>
      </c>
      <c r="BJ17" s="142">
        <f t="shared" si="10"/>
        <v>0</v>
      </c>
      <c r="BK17" s="143">
        <v>6627.9</v>
      </c>
      <c r="BL17" s="144"/>
      <c r="BM17" s="143"/>
      <c r="BN17" s="144"/>
      <c r="BO17" s="143"/>
      <c r="BP17" s="144"/>
      <c r="BQ17" s="143"/>
      <c r="BR17" s="144"/>
      <c r="BS17" s="143"/>
      <c r="BT17" s="144"/>
      <c r="BU17" s="143"/>
      <c r="BV17" s="144"/>
      <c r="BW17" s="143"/>
      <c r="BX17" s="144"/>
      <c r="BY17" s="145">
        <f>BK17+BM17+BO17+BQ17+BS17+BU17+BW17</f>
        <v>6627.9</v>
      </c>
      <c r="BZ17" s="146">
        <f>BL17+BN17+BP17+BR17+BT17+BV17+BX17</f>
        <v>0</v>
      </c>
      <c r="CA17" s="145">
        <f>BY17+BZ17</f>
        <v>6627.9</v>
      </c>
      <c r="CB17" s="59">
        <f t="shared" si="2"/>
        <v>0</v>
      </c>
    </row>
    <row r="18" spans="1:80" ht="13.8" thickBot="1" x14ac:dyDescent="0.3">
      <c r="A18" s="147" t="s">
        <v>7</v>
      </c>
      <c r="B18" s="148">
        <v>212</v>
      </c>
      <c r="C18" s="113">
        <f t="shared" ref="C18:BO18" si="11">C19</f>
        <v>23.861000000000001</v>
      </c>
      <c r="D18" s="113">
        <f t="shared" si="11"/>
        <v>0</v>
      </c>
      <c r="E18" s="113">
        <f t="shared" si="11"/>
        <v>0</v>
      </c>
      <c r="F18" s="113">
        <f t="shared" si="11"/>
        <v>0</v>
      </c>
      <c r="G18" s="113">
        <f t="shared" si="11"/>
        <v>0</v>
      </c>
      <c r="H18" s="113">
        <f t="shared" si="11"/>
        <v>0</v>
      </c>
      <c r="I18" s="113">
        <f t="shared" si="11"/>
        <v>0</v>
      </c>
      <c r="J18" s="113">
        <f t="shared" si="11"/>
        <v>0</v>
      </c>
      <c r="K18" s="113">
        <f t="shared" si="11"/>
        <v>0</v>
      </c>
      <c r="L18" s="113">
        <f t="shared" si="11"/>
        <v>0</v>
      </c>
      <c r="M18" s="113">
        <f t="shared" si="11"/>
        <v>0</v>
      </c>
      <c r="N18" s="113">
        <f t="shared" si="11"/>
        <v>0</v>
      </c>
      <c r="O18" s="113">
        <f t="shared" si="11"/>
        <v>0.55600000000000005</v>
      </c>
      <c r="P18" s="113">
        <f t="shared" si="11"/>
        <v>0</v>
      </c>
      <c r="Q18" s="113">
        <f t="shared" si="11"/>
        <v>0</v>
      </c>
      <c r="R18" s="113">
        <f t="shared" si="11"/>
        <v>0</v>
      </c>
      <c r="S18" s="113">
        <f t="shared" si="11"/>
        <v>0</v>
      </c>
      <c r="T18" s="149">
        <f t="shared" si="11"/>
        <v>0</v>
      </c>
      <c r="U18" s="113">
        <f t="shared" si="11"/>
        <v>9.6370000000000005</v>
      </c>
      <c r="V18" s="113">
        <f t="shared" si="11"/>
        <v>0</v>
      </c>
      <c r="W18" s="113">
        <f t="shared" si="11"/>
        <v>0</v>
      </c>
      <c r="X18" s="113">
        <f t="shared" si="11"/>
        <v>0</v>
      </c>
      <c r="Y18" s="113">
        <f t="shared" si="11"/>
        <v>0</v>
      </c>
      <c r="Z18" s="113">
        <f t="shared" si="11"/>
        <v>0</v>
      </c>
      <c r="AA18" s="113">
        <f t="shared" si="11"/>
        <v>9.9610000000000003</v>
      </c>
      <c r="AB18" s="113">
        <f t="shared" si="11"/>
        <v>0</v>
      </c>
      <c r="AC18" s="113">
        <f t="shared" si="11"/>
        <v>0</v>
      </c>
      <c r="AD18" s="113">
        <f t="shared" si="11"/>
        <v>0</v>
      </c>
      <c r="AE18" s="113">
        <f t="shared" si="11"/>
        <v>0</v>
      </c>
      <c r="AF18" s="113">
        <f t="shared" si="11"/>
        <v>0</v>
      </c>
      <c r="AG18" s="113">
        <f t="shared" si="11"/>
        <v>0.27800000000000002</v>
      </c>
      <c r="AH18" s="113">
        <f t="shared" si="11"/>
        <v>0</v>
      </c>
      <c r="AI18" s="113">
        <f t="shared" si="11"/>
        <v>0</v>
      </c>
      <c r="AJ18" s="113">
        <f t="shared" si="11"/>
        <v>0</v>
      </c>
      <c r="AK18" s="113">
        <f t="shared" si="11"/>
        <v>0</v>
      </c>
      <c r="AL18" s="149">
        <f t="shared" si="11"/>
        <v>0</v>
      </c>
      <c r="AM18" s="113">
        <f t="shared" si="11"/>
        <v>1.2050000000000001</v>
      </c>
      <c r="AN18" s="113">
        <f t="shared" si="11"/>
        <v>0</v>
      </c>
      <c r="AO18" s="113">
        <f t="shared" si="11"/>
        <v>0</v>
      </c>
      <c r="AP18" s="113">
        <f t="shared" si="11"/>
        <v>0</v>
      </c>
      <c r="AQ18" s="113">
        <f t="shared" si="11"/>
        <v>0</v>
      </c>
      <c r="AR18" s="113">
        <f t="shared" si="11"/>
        <v>0</v>
      </c>
      <c r="AS18" s="113">
        <f t="shared" si="11"/>
        <v>2.5019999999999998</v>
      </c>
      <c r="AT18" s="113">
        <f t="shared" si="11"/>
        <v>0</v>
      </c>
      <c r="AU18" s="113">
        <f t="shared" si="11"/>
        <v>0</v>
      </c>
      <c r="AV18" s="113">
        <f t="shared" si="11"/>
        <v>0</v>
      </c>
      <c r="AW18" s="113">
        <f t="shared" si="11"/>
        <v>0</v>
      </c>
      <c r="AX18" s="113">
        <f t="shared" si="11"/>
        <v>0</v>
      </c>
      <c r="AY18" s="113">
        <f t="shared" si="11"/>
        <v>0</v>
      </c>
      <c r="AZ18" s="113">
        <f t="shared" si="11"/>
        <v>0</v>
      </c>
      <c r="BA18" s="113">
        <f t="shared" si="11"/>
        <v>0</v>
      </c>
      <c r="BB18" s="113">
        <f t="shared" si="11"/>
        <v>0</v>
      </c>
      <c r="BC18" s="113">
        <f t="shared" si="11"/>
        <v>0</v>
      </c>
      <c r="BD18" s="149">
        <f t="shared" si="11"/>
        <v>0</v>
      </c>
      <c r="BE18" s="117">
        <f t="shared" si="11"/>
        <v>0</v>
      </c>
      <c r="BF18" s="113">
        <f>BF19</f>
        <v>0</v>
      </c>
      <c r="BG18" s="113">
        <f>BG19</f>
        <v>0</v>
      </c>
      <c r="BH18" s="113">
        <f>BH19</f>
        <v>0</v>
      </c>
      <c r="BI18" s="113">
        <f>BI19</f>
        <v>0</v>
      </c>
      <c r="BJ18" s="150">
        <f>BJ19</f>
        <v>0</v>
      </c>
      <c r="BK18" s="124">
        <f t="shared" si="11"/>
        <v>48</v>
      </c>
      <c r="BL18" s="125">
        <f t="shared" si="11"/>
        <v>0</v>
      </c>
      <c r="BM18" s="124">
        <f t="shared" si="11"/>
        <v>0</v>
      </c>
      <c r="BN18" s="125">
        <f t="shared" si="11"/>
        <v>0</v>
      </c>
      <c r="BO18" s="124">
        <f t="shared" si="11"/>
        <v>0</v>
      </c>
      <c r="BP18" s="125">
        <f t="shared" ref="BP18:BX18" si="12">BP19</f>
        <v>0</v>
      </c>
      <c r="BQ18" s="124">
        <f t="shared" si="12"/>
        <v>0</v>
      </c>
      <c r="BR18" s="125">
        <f t="shared" si="12"/>
        <v>0</v>
      </c>
      <c r="BS18" s="124">
        <f t="shared" si="12"/>
        <v>0</v>
      </c>
      <c r="BT18" s="125">
        <f t="shared" si="12"/>
        <v>0</v>
      </c>
      <c r="BU18" s="124">
        <f t="shared" si="12"/>
        <v>0</v>
      </c>
      <c r="BV18" s="125">
        <f t="shared" si="12"/>
        <v>0</v>
      </c>
      <c r="BW18" s="124">
        <f t="shared" si="12"/>
        <v>0</v>
      </c>
      <c r="BX18" s="125">
        <f t="shared" si="12"/>
        <v>0</v>
      </c>
      <c r="BY18" s="126">
        <f>BY19</f>
        <v>48</v>
      </c>
      <c r="BZ18" s="127">
        <f>BZ19</f>
        <v>0</v>
      </c>
      <c r="CA18" s="126">
        <f>CA19</f>
        <v>48</v>
      </c>
      <c r="CB18" s="59">
        <f t="shared" si="2"/>
        <v>0</v>
      </c>
    </row>
    <row r="19" spans="1:80" ht="13.8" thickBot="1" x14ac:dyDescent="0.3">
      <c r="A19" s="147" t="s">
        <v>11</v>
      </c>
      <c r="B19" s="148">
        <v>212</v>
      </c>
      <c r="C19" s="113">
        <f t="shared" ref="C19:BN19" si="13">C20+C21</f>
        <v>23.861000000000001</v>
      </c>
      <c r="D19" s="113">
        <f t="shared" si="13"/>
        <v>0</v>
      </c>
      <c r="E19" s="113">
        <f t="shared" si="13"/>
        <v>0</v>
      </c>
      <c r="F19" s="113">
        <f t="shared" si="13"/>
        <v>0</v>
      </c>
      <c r="G19" s="113">
        <f t="shared" si="13"/>
        <v>0</v>
      </c>
      <c r="H19" s="113">
        <f t="shared" si="13"/>
        <v>0</v>
      </c>
      <c r="I19" s="113">
        <f t="shared" si="13"/>
        <v>0</v>
      </c>
      <c r="J19" s="113">
        <f t="shared" si="13"/>
        <v>0</v>
      </c>
      <c r="K19" s="113">
        <f t="shared" si="13"/>
        <v>0</v>
      </c>
      <c r="L19" s="113">
        <f t="shared" si="13"/>
        <v>0</v>
      </c>
      <c r="M19" s="113">
        <f t="shared" si="13"/>
        <v>0</v>
      </c>
      <c r="N19" s="113">
        <f t="shared" si="13"/>
        <v>0</v>
      </c>
      <c r="O19" s="113">
        <f t="shared" si="13"/>
        <v>0.55600000000000005</v>
      </c>
      <c r="P19" s="113">
        <f t="shared" si="13"/>
        <v>0</v>
      </c>
      <c r="Q19" s="113">
        <f t="shared" si="13"/>
        <v>0</v>
      </c>
      <c r="R19" s="113">
        <f t="shared" si="13"/>
        <v>0</v>
      </c>
      <c r="S19" s="113">
        <f t="shared" si="13"/>
        <v>0</v>
      </c>
      <c r="T19" s="149">
        <f t="shared" si="13"/>
        <v>0</v>
      </c>
      <c r="U19" s="113">
        <f t="shared" si="13"/>
        <v>9.6370000000000005</v>
      </c>
      <c r="V19" s="113">
        <f t="shared" si="13"/>
        <v>0</v>
      </c>
      <c r="W19" s="113">
        <f t="shared" si="13"/>
        <v>0</v>
      </c>
      <c r="X19" s="113">
        <f t="shared" si="13"/>
        <v>0</v>
      </c>
      <c r="Y19" s="113">
        <f t="shared" si="13"/>
        <v>0</v>
      </c>
      <c r="Z19" s="113">
        <f t="shared" si="13"/>
        <v>0</v>
      </c>
      <c r="AA19" s="113">
        <f t="shared" si="13"/>
        <v>9.9610000000000003</v>
      </c>
      <c r="AB19" s="113">
        <f t="shared" si="13"/>
        <v>0</v>
      </c>
      <c r="AC19" s="113">
        <f t="shared" si="13"/>
        <v>0</v>
      </c>
      <c r="AD19" s="113">
        <f t="shared" si="13"/>
        <v>0</v>
      </c>
      <c r="AE19" s="113">
        <f t="shared" si="13"/>
        <v>0</v>
      </c>
      <c r="AF19" s="113">
        <f t="shared" si="13"/>
        <v>0</v>
      </c>
      <c r="AG19" s="113">
        <f t="shared" si="13"/>
        <v>0.27800000000000002</v>
      </c>
      <c r="AH19" s="113">
        <f t="shared" si="13"/>
        <v>0</v>
      </c>
      <c r="AI19" s="113">
        <f t="shared" si="13"/>
        <v>0</v>
      </c>
      <c r="AJ19" s="113">
        <f t="shared" si="13"/>
        <v>0</v>
      </c>
      <c r="AK19" s="113">
        <f t="shared" si="13"/>
        <v>0</v>
      </c>
      <c r="AL19" s="149">
        <f t="shared" si="13"/>
        <v>0</v>
      </c>
      <c r="AM19" s="113">
        <f t="shared" si="13"/>
        <v>1.2050000000000001</v>
      </c>
      <c r="AN19" s="113">
        <f t="shared" si="13"/>
        <v>0</v>
      </c>
      <c r="AO19" s="113">
        <f t="shared" si="13"/>
        <v>0</v>
      </c>
      <c r="AP19" s="113">
        <f t="shared" si="13"/>
        <v>0</v>
      </c>
      <c r="AQ19" s="113">
        <f t="shared" si="13"/>
        <v>0</v>
      </c>
      <c r="AR19" s="113">
        <f t="shared" si="13"/>
        <v>0</v>
      </c>
      <c r="AS19" s="113">
        <f t="shared" si="13"/>
        <v>2.5019999999999998</v>
      </c>
      <c r="AT19" s="113">
        <f t="shared" si="13"/>
        <v>0</v>
      </c>
      <c r="AU19" s="113">
        <f t="shared" si="13"/>
        <v>0</v>
      </c>
      <c r="AV19" s="113">
        <f t="shared" si="13"/>
        <v>0</v>
      </c>
      <c r="AW19" s="113">
        <f t="shared" si="13"/>
        <v>0</v>
      </c>
      <c r="AX19" s="113">
        <f t="shared" si="13"/>
        <v>0</v>
      </c>
      <c r="AY19" s="113">
        <f t="shared" si="13"/>
        <v>0</v>
      </c>
      <c r="AZ19" s="113">
        <f t="shared" si="13"/>
        <v>0</v>
      </c>
      <c r="BA19" s="113">
        <f t="shared" si="13"/>
        <v>0</v>
      </c>
      <c r="BB19" s="113">
        <f t="shared" si="13"/>
        <v>0</v>
      </c>
      <c r="BC19" s="113">
        <f t="shared" si="13"/>
        <v>0</v>
      </c>
      <c r="BD19" s="149">
        <f t="shared" si="13"/>
        <v>0</v>
      </c>
      <c r="BE19" s="117">
        <f t="shared" si="13"/>
        <v>0</v>
      </c>
      <c r="BF19" s="113">
        <f t="shared" si="13"/>
        <v>0</v>
      </c>
      <c r="BG19" s="113">
        <f t="shared" si="13"/>
        <v>0</v>
      </c>
      <c r="BH19" s="113">
        <f t="shared" si="13"/>
        <v>0</v>
      </c>
      <c r="BI19" s="113">
        <f t="shared" si="13"/>
        <v>0</v>
      </c>
      <c r="BJ19" s="150">
        <f t="shared" si="13"/>
        <v>0</v>
      </c>
      <c r="BK19" s="124">
        <f t="shared" si="13"/>
        <v>48</v>
      </c>
      <c r="BL19" s="125">
        <f t="shared" si="13"/>
        <v>0</v>
      </c>
      <c r="BM19" s="124">
        <f t="shared" si="13"/>
        <v>0</v>
      </c>
      <c r="BN19" s="125">
        <f t="shared" si="13"/>
        <v>0</v>
      </c>
      <c r="BO19" s="124">
        <f t="shared" ref="BO19:BX19" si="14">BO20+BO21</f>
        <v>0</v>
      </c>
      <c r="BP19" s="125">
        <f t="shared" si="14"/>
        <v>0</v>
      </c>
      <c r="BQ19" s="124">
        <f t="shared" si="14"/>
        <v>0</v>
      </c>
      <c r="BR19" s="125">
        <f t="shared" si="14"/>
        <v>0</v>
      </c>
      <c r="BS19" s="124">
        <f t="shared" si="14"/>
        <v>0</v>
      </c>
      <c r="BT19" s="125">
        <f t="shared" si="14"/>
        <v>0</v>
      </c>
      <c r="BU19" s="124">
        <f t="shared" si="14"/>
        <v>0</v>
      </c>
      <c r="BV19" s="125">
        <f t="shared" si="14"/>
        <v>0</v>
      </c>
      <c r="BW19" s="124">
        <f t="shared" si="14"/>
        <v>0</v>
      </c>
      <c r="BX19" s="125">
        <f t="shared" si="14"/>
        <v>0</v>
      </c>
      <c r="BY19" s="126">
        <f>BY20+BY21</f>
        <v>48</v>
      </c>
      <c r="BZ19" s="127">
        <f>BZ20+BZ21</f>
        <v>0</v>
      </c>
      <c r="CA19" s="126">
        <f>CA20+CA21</f>
        <v>48</v>
      </c>
      <c r="CB19" s="59">
        <f t="shared" si="2"/>
        <v>0</v>
      </c>
    </row>
    <row r="20" spans="1:80" ht="39.6" x14ac:dyDescent="0.25">
      <c r="A20" s="151" t="s">
        <v>9</v>
      </c>
      <c r="B20" s="5"/>
      <c r="C20" s="152">
        <f t="shared" ref="C20:BD20" si="15">IFERROR(ROUND($BY20/$BY131*C131,3),0)</f>
        <v>15.311</v>
      </c>
      <c r="D20" s="153">
        <f t="shared" si="15"/>
        <v>0</v>
      </c>
      <c r="E20" s="153">
        <f t="shared" si="15"/>
        <v>0</v>
      </c>
      <c r="F20" s="153">
        <f t="shared" si="15"/>
        <v>0</v>
      </c>
      <c r="G20" s="153">
        <f t="shared" si="15"/>
        <v>0</v>
      </c>
      <c r="H20" s="153">
        <f t="shared" si="15"/>
        <v>0</v>
      </c>
      <c r="I20" s="153">
        <f t="shared" si="15"/>
        <v>0</v>
      </c>
      <c r="J20" s="153">
        <f t="shared" si="15"/>
        <v>0</v>
      </c>
      <c r="K20" s="153">
        <f t="shared" si="15"/>
        <v>0</v>
      </c>
      <c r="L20" s="153">
        <f t="shared" si="15"/>
        <v>0</v>
      </c>
      <c r="M20" s="153">
        <f t="shared" si="15"/>
        <v>0</v>
      </c>
      <c r="N20" s="153">
        <f t="shared" si="15"/>
        <v>0</v>
      </c>
      <c r="O20" s="153">
        <f t="shared" si="15"/>
        <v>0.35699999999999998</v>
      </c>
      <c r="P20" s="153">
        <f t="shared" si="15"/>
        <v>0</v>
      </c>
      <c r="Q20" s="153">
        <f t="shared" si="15"/>
        <v>0</v>
      </c>
      <c r="R20" s="153">
        <f t="shared" si="15"/>
        <v>0</v>
      </c>
      <c r="S20" s="153">
        <f t="shared" si="15"/>
        <v>0</v>
      </c>
      <c r="T20" s="154">
        <f t="shared" si="15"/>
        <v>0</v>
      </c>
      <c r="U20" s="152">
        <f t="shared" si="15"/>
        <v>6.1840000000000002</v>
      </c>
      <c r="V20" s="153">
        <f t="shared" si="15"/>
        <v>0</v>
      </c>
      <c r="W20" s="153">
        <f t="shared" si="15"/>
        <v>0</v>
      </c>
      <c r="X20" s="153">
        <f t="shared" si="15"/>
        <v>0</v>
      </c>
      <c r="Y20" s="153">
        <f t="shared" si="15"/>
        <v>0</v>
      </c>
      <c r="Z20" s="153">
        <f t="shared" si="15"/>
        <v>0</v>
      </c>
      <c r="AA20" s="153">
        <f t="shared" si="15"/>
        <v>6.3920000000000003</v>
      </c>
      <c r="AB20" s="153">
        <f t="shared" si="15"/>
        <v>0</v>
      </c>
      <c r="AC20" s="153">
        <f t="shared" si="15"/>
        <v>0</v>
      </c>
      <c r="AD20" s="153">
        <f t="shared" si="15"/>
        <v>0</v>
      </c>
      <c r="AE20" s="153">
        <f t="shared" si="15"/>
        <v>0</v>
      </c>
      <c r="AF20" s="153">
        <f t="shared" si="15"/>
        <v>0</v>
      </c>
      <c r="AG20" s="153">
        <f t="shared" si="15"/>
        <v>0.17799999999999999</v>
      </c>
      <c r="AH20" s="153">
        <f t="shared" si="15"/>
        <v>0</v>
      </c>
      <c r="AI20" s="153">
        <f t="shared" si="15"/>
        <v>0</v>
      </c>
      <c r="AJ20" s="153">
        <f t="shared" si="15"/>
        <v>0</v>
      </c>
      <c r="AK20" s="153">
        <f t="shared" si="15"/>
        <v>0</v>
      </c>
      <c r="AL20" s="154">
        <f t="shared" si="15"/>
        <v>0</v>
      </c>
      <c r="AM20" s="152">
        <f t="shared" si="15"/>
        <v>0.77300000000000002</v>
      </c>
      <c r="AN20" s="153">
        <f t="shared" si="15"/>
        <v>0</v>
      </c>
      <c r="AO20" s="153">
        <f t="shared" si="15"/>
        <v>0</v>
      </c>
      <c r="AP20" s="153">
        <f t="shared" si="15"/>
        <v>0</v>
      </c>
      <c r="AQ20" s="153">
        <f t="shared" si="15"/>
        <v>0</v>
      </c>
      <c r="AR20" s="153">
        <f t="shared" si="15"/>
        <v>0</v>
      </c>
      <c r="AS20" s="153">
        <f t="shared" si="15"/>
        <v>1.605</v>
      </c>
      <c r="AT20" s="153">
        <f t="shared" si="15"/>
        <v>0</v>
      </c>
      <c r="AU20" s="153">
        <f t="shared" si="15"/>
        <v>0</v>
      </c>
      <c r="AV20" s="153">
        <f t="shared" si="15"/>
        <v>0</v>
      </c>
      <c r="AW20" s="153">
        <f t="shared" si="15"/>
        <v>0</v>
      </c>
      <c r="AX20" s="153">
        <f t="shared" si="15"/>
        <v>0</v>
      </c>
      <c r="AY20" s="153">
        <f t="shared" si="15"/>
        <v>0</v>
      </c>
      <c r="AZ20" s="153">
        <f t="shared" si="15"/>
        <v>0</v>
      </c>
      <c r="BA20" s="153">
        <f t="shared" si="15"/>
        <v>0</v>
      </c>
      <c r="BB20" s="153">
        <f t="shared" si="15"/>
        <v>0</v>
      </c>
      <c r="BC20" s="153">
        <f t="shared" si="15"/>
        <v>0</v>
      </c>
      <c r="BD20" s="154">
        <f t="shared" si="15"/>
        <v>0</v>
      </c>
      <c r="BE20" s="155">
        <f t="shared" ref="BE20:BJ20" si="16">IFERROR(ROUND($BZ20/$BZ131*BE131,3),0)</f>
        <v>0</v>
      </c>
      <c r="BF20" s="153">
        <f t="shared" si="16"/>
        <v>0</v>
      </c>
      <c r="BG20" s="153">
        <f t="shared" si="16"/>
        <v>0</v>
      </c>
      <c r="BH20" s="153">
        <f t="shared" si="16"/>
        <v>0</v>
      </c>
      <c r="BI20" s="153">
        <f t="shared" si="16"/>
        <v>0</v>
      </c>
      <c r="BJ20" s="156">
        <f t="shared" si="16"/>
        <v>0</v>
      </c>
      <c r="BK20" s="134">
        <v>30.8</v>
      </c>
      <c r="BL20" s="135"/>
      <c r="BM20" s="134"/>
      <c r="BN20" s="135"/>
      <c r="BO20" s="134"/>
      <c r="BP20" s="135"/>
      <c r="BQ20" s="134"/>
      <c r="BR20" s="135"/>
      <c r="BS20" s="134"/>
      <c r="BT20" s="135"/>
      <c r="BU20" s="134"/>
      <c r="BV20" s="135"/>
      <c r="BW20" s="134"/>
      <c r="BX20" s="135"/>
      <c r="BY20" s="131">
        <f>BK20+BM20+BO20+BQ20+BS20+BU20+BW20</f>
        <v>30.8</v>
      </c>
      <c r="BZ20" s="132">
        <f>BL20+BN20+BP20+BR20+BT20+BV20+BX20</f>
        <v>0</v>
      </c>
      <c r="CA20" s="131">
        <f>BY20+BZ20</f>
        <v>30.8</v>
      </c>
      <c r="CB20" s="59">
        <f t="shared" si="2"/>
        <v>0</v>
      </c>
    </row>
    <row r="21" spans="1:80" ht="13.8" thickBot="1" x14ac:dyDescent="0.3">
      <c r="A21" s="136" t="s">
        <v>10</v>
      </c>
      <c r="B21" s="137"/>
      <c r="C21" s="138">
        <f t="shared" ref="C21:BD21" si="17">IFERROR(ROUND($BY21/$BY131*C131,3),0)</f>
        <v>8.5500000000000007</v>
      </c>
      <c r="D21" s="139">
        <f t="shared" si="17"/>
        <v>0</v>
      </c>
      <c r="E21" s="139">
        <f t="shared" si="17"/>
        <v>0</v>
      </c>
      <c r="F21" s="139">
        <f t="shared" si="17"/>
        <v>0</v>
      </c>
      <c r="G21" s="139">
        <f t="shared" si="17"/>
        <v>0</v>
      </c>
      <c r="H21" s="139">
        <f t="shared" si="17"/>
        <v>0</v>
      </c>
      <c r="I21" s="139">
        <f t="shared" si="17"/>
        <v>0</v>
      </c>
      <c r="J21" s="139">
        <f t="shared" si="17"/>
        <v>0</v>
      </c>
      <c r="K21" s="139">
        <f t="shared" si="17"/>
        <v>0</v>
      </c>
      <c r="L21" s="139">
        <f t="shared" si="17"/>
        <v>0</v>
      </c>
      <c r="M21" s="139">
        <f t="shared" si="17"/>
        <v>0</v>
      </c>
      <c r="N21" s="139">
        <f t="shared" si="17"/>
        <v>0</v>
      </c>
      <c r="O21" s="139">
        <f t="shared" si="17"/>
        <v>0.19900000000000001</v>
      </c>
      <c r="P21" s="139">
        <f t="shared" si="17"/>
        <v>0</v>
      </c>
      <c r="Q21" s="139">
        <f t="shared" si="17"/>
        <v>0</v>
      </c>
      <c r="R21" s="139">
        <f t="shared" si="17"/>
        <v>0</v>
      </c>
      <c r="S21" s="139">
        <f t="shared" si="17"/>
        <v>0</v>
      </c>
      <c r="T21" s="140">
        <f t="shared" si="17"/>
        <v>0</v>
      </c>
      <c r="U21" s="138">
        <f t="shared" si="17"/>
        <v>3.4529999999999998</v>
      </c>
      <c r="V21" s="139">
        <f t="shared" si="17"/>
        <v>0</v>
      </c>
      <c r="W21" s="139">
        <f t="shared" si="17"/>
        <v>0</v>
      </c>
      <c r="X21" s="139">
        <f t="shared" si="17"/>
        <v>0</v>
      </c>
      <c r="Y21" s="139">
        <f t="shared" si="17"/>
        <v>0</v>
      </c>
      <c r="Z21" s="139">
        <f t="shared" si="17"/>
        <v>0</v>
      </c>
      <c r="AA21" s="139">
        <f t="shared" si="17"/>
        <v>3.569</v>
      </c>
      <c r="AB21" s="139">
        <f t="shared" si="17"/>
        <v>0</v>
      </c>
      <c r="AC21" s="139">
        <f t="shared" si="17"/>
        <v>0</v>
      </c>
      <c r="AD21" s="139">
        <f t="shared" si="17"/>
        <v>0</v>
      </c>
      <c r="AE21" s="139">
        <f t="shared" si="17"/>
        <v>0</v>
      </c>
      <c r="AF21" s="139">
        <f t="shared" si="17"/>
        <v>0</v>
      </c>
      <c r="AG21" s="139">
        <f t="shared" si="17"/>
        <v>0.1</v>
      </c>
      <c r="AH21" s="139">
        <f t="shared" si="17"/>
        <v>0</v>
      </c>
      <c r="AI21" s="139">
        <f t="shared" si="17"/>
        <v>0</v>
      </c>
      <c r="AJ21" s="139">
        <f t="shared" si="17"/>
        <v>0</v>
      </c>
      <c r="AK21" s="139">
        <f t="shared" si="17"/>
        <v>0</v>
      </c>
      <c r="AL21" s="140">
        <f t="shared" si="17"/>
        <v>0</v>
      </c>
      <c r="AM21" s="138">
        <f t="shared" si="17"/>
        <v>0.432</v>
      </c>
      <c r="AN21" s="139">
        <f t="shared" si="17"/>
        <v>0</v>
      </c>
      <c r="AO21" s="139">
        <f t="shared" si="17"/>
        <v>0</v>
      </c>
      <c r="AP21" s="139">
        <f t="shared" si="17"/>
        <v>0</v>
      </c>
      <c r="AQ21" s="139">
        <f t="shared" si="17"/>
        <v>0</v>
      </c>
      <c r="AR21" s="139">
        <f t="shared" si="17"/>
        <v>0</v>
      </c>
      <c r="AS21" s="139">
        <f t="shared" si="17"/>
        <v>0.89700000000000002</v>
      </c>
      <c r="AT21" s="139">
        <f t="shared" si="17"/>
        <v>0</v>
      </c>
      <c r="AU21" s="139">
        <f t="shared" si="17"/>
        <v>0</v>
      </c>
      <c r="AV21" s="139">
        <f t="shared" si="17"/>
        <v>0</v>
      </c>
      <c r="AW21" s="139">
        <f t="shared" si="17"/>
        <v>0</v>
      </c>
      <c r="AX21" s="139">
        <f t="shared" si="17"/>
        <v>0</v>
      </c>
      <c r="AY21" s="139">
        <f t="shared" si="17"/>
        <v>0</v>
      </c>
      <c r="AZ21" s="139">
        <f t="shared" si="17"/>
        <v>0</v>
      </c>
      <c r="BA21" s="139">
        <f t="shared" si="17"/>
        <v>0</v>
      </c>
      <c r="BB21" s="139">
        <f t="shared" si="17"/>
        <v>0</v>
      </c>
      <c r="BC21" s="139">
        <f t="shared" si="17"/>
        <v>0</v>
      </c>
      <c r="BD21" s="140">
        <f t="shared" si="17"/>
        <v>0</v>
      </c>
      <c r="BE21" s="141">
        <f t="shared" ref="BE21:BJ21" si="18">IFERROR(ROUND($BZ21/$BZ131*BE131,3),0)</f>
        <v>0</v>
      </c>
      <c r="BF21" s="139">
        <f t="shared" si="18"/>
        <v>0</v>
      </c>
      <c r="BG21" s="139">
        <f t="shared" si="18"/>
        <v>0</v>
      </c>
      <c r="BH21" s="139">
        <f t="shared" si="18"/>
        <v>0</v>
      </c>
      <c r="BI21" s="139">
        <f t="shared" si="18"/>
        <v>0</v>
      </c>
      <c r="BJ21" s="142">
        <f t="shared" si="18"/>
        <v>0</v>
      </c>
      <c r="BK21" s="143">
        <v>17.2</v>
      </c>
      <c r="BL21" s="144"/>
      <c r="BM21" s="143"/>
      <c r="BN21" s="144"/>
      <c r="BO21" s="143"/>
      <c r="BP21" s="144"/>
      <c r="BQ21" s="143"/>
      <c r="BR21" s="144"/>
      <c r="BS21" s="143"/>
      <c r="BT21" s="144"/>
      <c r="BU21" s="143"/>
      <c r="BV21" s="144"/>
      <c r="BW21" s="143"/>
      <c r="BX21" s="144"/>
      <c r="BY21" s="145">
        <f>BK21+BM21+BO21+BQ21+BS21+BU21+BW21</f>
        <v>17.2</v>
      </c>
      <c r="BZ21" s="145">
        <f>BL21+BN21+BP21+BR21+BT21+BV21+BX21</f>
        <v>0</v>
      </c>
      <c r="CA21" s="145">
        <f>BY21+BZ21</f>
        <v>17.2</v>
      </c>
      <c r="CB21" s="59">
        <f t="shared" si="2"/>
        <v>0</v>
      </c>
    </row>
    <row r="22" spans="1:80" s="2" customFormat="1" ht="13.8" thickBot="1" x14ac:dyDescent="0.3">
      <c r="A22" s="157" t="s">
        <v>12</v>
      </c>
      <c r="B22" s="148">
        <v>213</v>
      </c>
      <c r="C22" s="113">
        <f t="shared" ref="C22:BN22" si="19">C23+C26</f>
        <v>1001.746</v>
      </c>
      <c r="D22" s="113">
        <f t="shared" si="19"/>
        <v>0</v>
      </c>
      <c r="E22" s="113">
        <f t="shared" si="19"/>
        <v>0</v>
      </c>
      <c r="F22" s="113">
        <f t="shared" si="19"/>
        <v>0</v>
      </c>
      <c r="G22" s="113">
        <f t="shared" si="19"/>
        <v>0</v>
      </c>
      <c r="H22" s="113">
        <f t="shared" si="19"/>
        <v>0</v>
      </c>
      <c r="I22" s="113">
        <f t="shared" si="19"/>
        <v>0</v>
      </c>
      <c r="J22" s="113">
        <f t="shared" si="19"/>
        <v>0</v>
      </c>
      <c r="K22" s="113">
        <f t="shared" si="19"/>
        <v>0</v>
      </c>
      <c r="L22" s="113">
        <f t="shared" si="19"/>
        <v>0</v>
      </c>
      <c r="M22" s="113">
        <f t="shared" si="19"/>
        <v>0</v>
      </c>
      <c r="N22" s="113">
        <f t="shared" si="19"/>
        <v>0</v>
      </c>
      <c r="O22" s="113">
        <f t="shared" si="19"/>
        <v>23.341999999999999</v>
      </c>
      <c r="P22" s="113">
        <f t="shared" si="19"/>
        <v>0</v>
      </c>
      <c r="Q22" s="113">
        <f t="shared" si="19"/>
        <v>0</v>
      </c>
      <c r="R22" s="113">
        <f t="shared" si="19"/>
        <v>0</v>
      </c>
      <c r="S22" s="113">
        <f t="shared" si="19"/>
        <v>0</v>
      </c>
      <c r="T22" s="149">
        <f t="shared" si="19"/>
        <v>0</v>
      </c>
      <c r="U22" s="113">
        <f t="shared" si="19"/>
        <v>404.58800000000002</v>
      </c>
      <c r="V22" s="113">
        <f t="shared" si="19"/>
        <v>0</v>
      </c>
      <c r="W22" s="113">
        <f t="shared" si="19"/>
        <v>0</v>
      </c>
      <c r="X22" s="113">
        <f t="shared" si="19"/>
        <v>0</v>
      </c>
      <c r="Y22" s="113">
        <f t="shared" si="19"/>
        <v>0</v>
      </c>
      <c r="Z22" s="113">
        <f t="shared" si="19"/>
        <v>0</v>
      </c>
      <c r="AA22" s="113">
        <f t="shared" si="19"/>
        <v>418.20400000000001</v>
      </c>
      <c r="AB22" s="113">
        <f t="shared" si="19"/>
        <v>0</v>
      </c>
      <c r="AC22" s="113">
        <f t="shared" si="19"/>
        <v>0</v>
      </c>
      <c r="AD22" s="113">
        <f t="shared" si="19"/>
        <v>0</v>
      </c>
      <c r="AE22" s="113">
        <f t="shared" si="19"/>
        <v>0</v>
      </c>
      <c r="AF22" s="113">
        <f t="shared" si="19"/>
        <v>0</v>
      </c>
      <c r="AG22" s="113">
        <f t="shared" si="19"/>
        <v>11.670999999999999</v>
      </c>
      <c r="AH22" s="113">
        <f t="shared" si="19"/>
        <v>0</v>
      </c>
      <c r="AI22" s="113">
        <f t="shared" si="19"/>
        <v>0</v>
      </c>
      <c r="AJ22" s="113">
        <f t="shared" si="19"/>
        <v>0</v>
      </c>
      <c r="AK22" s="113">
        <f t="shared" si="19"/>
        <v>0</v>
      </c>
      <c r="AL22" s="149">
        <f t="shared" si="19"/>
        <v>0</v>
      </c>
      <c r="AM22" s="113">
        <f t="shared" si="19"/>
        <v>50.573999999999998</v>
      </c>
      <c r="AN22" s="113">
        <f t="shared" si="19"/>
        <v>0</v>
      </c>
      <c r="AO22" s="113">
        <f t="shared" si="19"/>
        <v>0</v>
      </c>
      <c r="AP22" s="113">
        <f t="shared" si="19"/>
        <v>0</v>
      </c>
      <c r="AQ22" s="113">
        <f t="shared" si="19"/>
        <v>0</v>
      </c>
      <c r="AR22" s="113">
        <f t="shared" si="19"/>
        <v>0</v>
      </c>
      <c r="AS22" s="113">
        <f t="shared" si="19"/>
        <v>105.038</v>
      </c>
      <c r="AT22" s="113">
        <f t="shared" si="19"/>
        <v>0</v>
      </c>
      <c r="AU22" s="113">
        <f t="shared" si="19"/>
        <v>0</v>
      </c>
      <c r="AV22" s="113">
        <f t="shared" si="19"/>
        <v>0</v>
      </c>
      <c r="AW22" s="113">
        <f t="shared" si="19"/>
        <v>0</v>
      </c>
      <c r="AX22" s="113">
        <f t="shared" si="19"/>
        <v>0</v>
      </c>
      <c r="AY22" s="113">
        <f t="shared" si="19"/>
        <v>0</v>
      </c>
      <c r="AZ22" s="113">
        <f t="shared" si="19"/>
        <v>0</v>
      </c>
      <c r="BA22" s="113">
        <f t="shared" si="19"/>
        <v>0</v>
      </c>
      <c r="BB22" s="113">
        <f t="shared" si="19"/>
        <v>0</v>
      </c>
      <c r="BC22" s="113">
        <f t="shared" si="19"/>
        <v>0</v>
      </c>
      <c r="BD22" s="149">
        <f t="shared" si="19"/>
        <v>0</v>
      </c>
      <c r="BE22" s="117">
        <f t="shared" si="19"/>
        <v>0</v>
      </c>
      <c r="BF22" s="113">
        <f t="shared" si="19"/>
        <v>0</v>
      </c>
      <c r="BG22" s="113">
        <f t="shared" si="19"/>
        <v>0</v>
      </c>
      <c r="BH22" s="113">
        <f t="shared" si="19"/>
        <v>0</v>
      </c>
      <c r="BI22" s="113">
        <f t="shared" si="19"/>
        <v>0</v>
      </c>
      <c r="BJ22" s="150">
        <f t="shared" si="19"/>
        <v>0</v>
      </c>
      <c r="BK22" s="124">
        <f t="shared" si="19"/>
        <v>2015.162</v>
      </c>
      <c r="BL22" s="125">
        <f t="shared" si="19"/>
        <v>0</v>
      </c>
      <c r="BM22" s="124">
        <f t="shared" si="19"/>
        <v>0</v>
      </c>
      <c r="BN22" s="125">
        <f t="shared" si="19"/>
        <v>0</v>
      </c>
      <c r="BO22" s="124">
        <f t="shared" ref="BO22:BX22" si="20">BO23+BO26</f>
        <v>0</v>
      </c>
      <c r="BP22" s="125">
        <f t="shared" si="20"/>
        <v>0</v>
      </c>
      <c r="BQ22" s="124">
        <f t="shared" si="20"/>
        <v>0</v>
      </c>
      <c r="BR22" s="125">
        <f t="shared" si="20"/>
        <v>0</v>
      </c>
      <c r="BS22" s="124">
        <f t="shared" si="20"/>
        <v>0</v>
      </c>
      <c r="BT22" s="125">
        <f t="shared" si="20"/>
        <v>0</v>
      </c>
      <c r="BU22" s="124">
        <f t="shared" si="20"/>
        <v>0</v>
      </c>
      <c r="BV22" s="125">
        <f t="shared" si="20"/>
        <v>0</v>
      </c>
      <c r="BW22" s="124">
        <f t="shared" si="20"/>
        <v>0</v>
      </c>
      <c r="BX22" s="125">
        <f t="shared" si="20"/>
        <v>0</v>
      </c>
      <c r="BY22" s="126">
        <f>BY23+BY26</f>
        <v>2015.162</v>
      </c>
      <c r="BZ22" s="127">
        <f>BZ23+BZ26</f>
        <v>0</v>
      </c>
      <c r="CA22" s="126">
        <f>CA23+CA26</f>
        <v>2015.162</v>
      </c>
      <c r="CB22" s="59">
        <f t="shared" si="2"/>
        <v>9.9999999997635314E-4</v>
      </c>
    </row>
    <row r="23" spans="1:80" s="2" customFormat="1" ht="13.8" thickBot="1" x14ac:dyDescent="0.3">
      <c r="A23" s="157" t="s">
        <v>13</v>
      </c>
      <c r="B23" s="148"/>
      <c r="C23" s="113">
        <f t="shared" ref="C23:BN23" si="21">C24+C25</f>
        <v>994.53800000000001</v>
      </c>
      <c r="D23" s="113">
        <f t="shared" si="21"/>
        <v>0</v>
      </c>
      <c r="E23" s="113">
        <f t="shared" si="21"/>
        <v>0</v>
      </c>
      <c r="F23" s="113">
        <f t="shared" si="21"/>
        <v>0</v>
      </c>
      <c r="G23" s="113">
        <f t="shared" si="21"/>
        <v>0</v>
      </c>
      <c r="H23" s="113">
        <f t="shared" si="21"/>
        <v>0</v>
      </c>
      <c r="I23" s="113">
        <f t="shared" si="21"/>
        <v>0</v>
      </c>
      <c r="J23" s="113">
        <f t="shared" si="21"/>
        <v>0</v>
      </c>
      <c r="K23" s="113">
        <f t="shared" si="21"/>
        <v>0</v>
      </c>
      <c r="L23" s="113">
        <f t="shared" si="21"/>
        <v>0</v>
      </c>
      <c r="M23" s="113">
        <f t="shared" si="21"/>
        <v>0</v>
      </c>
      <c r="N23" s="113">
        <f t="shared" si="21"/>
        <v>0</v>
      </c>
      <c r="O23" s="113">
        <f t="shared" si="21"/>
        <v>23.173999999999999</v>
      </c>
      <c r="P23" s="113">
        <f t="shared" si="21"/>
        <v>0</v>
      </c>
      <c r="Q23" s="113">
        <f t="shared" si="21"/>
        <v>0</v>
      </c>
      <c r="R23" s="113">
        <f t="shared" si="21"/>
        <v>0</v>
      </c>
      <c r="S23" s="113">
        <f t="shared" si="21"/>
        <v>0</v>
      </c>
      <c r="T23" s="149">
        <f t="shared" si="21"/>
        <v>0</v>
      </c>
      <c r="U23" s="113">
        <f t="shared" si="21"/>
        <v>401.67700000000002</v>
      </c>
      <c r="V23" s="113">
        <f t="shared" si="21"/>
        <v>0</v>
      </c>
      <c r="W23" s="113">
        <f t="shared" si="21"/>
        <v>0</v>
      </c>
      <c r="X23" s="113">
        <f t="shared" si="21"/>
        <v>0</v>
      </c>
      <c r="Y23" s="113">
        <f t="shared" si="21"/>
        <v>0</v>
      </c>
      <c r="Z23" s="113">
        <f t="shared" si="21"/>
        <v>0</v>
      </c>
      <c r="AA23" s="113">
        <f t="shared" si="21"/>
        <v>415.19499999999999</v>
      </c>
      <c r="AB23" s="113">
        <f t="shared" si="21"/>
        <v>0</v>
      </c>
      <c r="AC23" s="113">
        <f t="shared" si="21"/>
        <v>0</v>
      </c>
      <c r="AD23" s="113">
        <f t="shared" si="21"/>
        <v>0</v>
      </c>
      <c r="AE23" s="113">
        <f t="shared" si="21"/>
        <v>0</v>
      </c>
      <c r="AF23" s="113">
        <f t="shared" si="21"/>
        <v>0</v>
      </c>
      <c r="AG23" s="113">
        <f t="shared" si="21"/>
        <v>11.587</v>
      </c>
      <c r="AH23" s="113">
        <f t="shared" si="21"/>
        <v>0</v>
      </c>
      <c r="AI23" s="113">
        <f t="shared" si="21"/>
        <v>0</v>
      </c>
      <c r="AJ23" s="113">
        <f t="shared" si="21"/>
        <v>0</v>
      </c>
      <c r="AK23" s="113">
        <f t="shared" si="21"/>
        <v>0</v>
      </c>
      <c r="AL23" s="149">
        <f t="shared" si="21"/>
        <v>0</v>
      </c>
      <c r="AM23" s="113">
        <f t="shared" si="21"/>
        <v>50.21</v>
      </c>
      <c r="AN23" s="113">
        <f t="shared" si="21"/>
        <v>0</v>
      </c>
      <c r="AO23" s="113">
        <f t="shared" si="21"/>
        <v>0</v>
      </c>
      <c r="AP23" s="113">
        <f t="shared" si="21"/>
        <v>0</v>
      </c>
      <c r="AQ23" s="113">
        <f t="shared" si="21"/>
        <v>0</v>
      </c>
      <c r="AR23" s="113">
        <f t="shared" si="21"/>
        <v>0</v>
      </c>
      <c r="AS23" s="113">
        <f t="shared" si="21"/>
        <v>104.282</v>
      </c>
      <c r="AT23" s="113">
        <f t="shared" si="21"/>
        <v>0</v>
      </c>
      <c r="AU23" s="113">
        <f t="shared" si="21"/>
        <v>0</v>
      </c>
      <c r="AV23" s="113">
        <f t="shared" si="21"/>
        <v>0</v>
      </c>
      <c r="AW23" s="113">
        <f t="shared" si="21"/>
        <v>0</v>
      </c>
      <c r="AX23" s="113">
        <f t="shared" si="21"/>
        <v>0</v>
      </c>
      <c r="AY23" s="113">
        <f t="shared" si="21"/>
        <v>0</v>
      </c>
      <c r="AZ23" s="113">
        <f t="shared" si="21"/>
        <v>0</v>
      </c>
      <c r="BA23" s="113">
        <f t="shared" si="21"/>
        <v>0</v>
      </c>
      <c r="BB23" s="113">
        <f t="shared" si="21"/>
        <v>0</v>
      </c>
      <c r="BC23" s="113">
        <f t="shared" si="21"/>
        <v>0</v>
      </c>
      <c r="BD23" s="149">
        <f t="shared" si="21"/>
        <v>0</v>
      </c>
      <c r="BE23" s="117">
        <f t="shared" si="21"/>
        <v>0</v>
      </c>
      <c r="BF23" s="113">
        <f t="shared" si="21"/>
        <v>0</v>
      </c>
      <c r="BG23" s="113">
        <f t="shared" si="21"/>
        <v>0</v>
      </c>
      <c r="BH23" s="113">
        <f t="shared" si="21"/>
        <v>0</v>
      </c>
      <c r="BI23" s="113">
        <f t="shared" si="21"/>
        <v>0</v>
      </c>
      <c r="BJ23" s="150">
        <f t="shared" si="21"/>
        <v>0</v>
      </c>
      <c r="BK23" s="124">
        <f t="shared" si="21"/>
        <v>2000.662</v>
      </c>
      <c r="BL23" s="125">
        <f t="shared" si="21"/>
        <v>0</v>
      </c>
      <c r="BM23" s="124">
        <f t="shared" si="21"/>
        <v>0</v>
      </c>
      <c r="BN23" s="125">
        <f t="shared" si="21"/>
        <v>0</v>
      </c>
      <c r="BO23" s="124">
        <f t="shared" ref="BO23:BX23" si="22">BO24+BO25</f>
        <v>0</v>
      </c>
      <c r="BP23" s="125">
        <f t="shared" si="22"/>
        <v>0</v>
      </c>
      <c r="BQ23" s="124">
        <f t="shared" si="22"/>
        <v>0</v>
      </c>
      <c r="BR23" s="125">
        <f t="shared" si="22"/>
        <v>0</v>
      </c>
      <c r="BS23" s="124">
        <f t="shared" si="22"/>
        <v>0</v>
      </c>
      <c r="BT23" s="125">
        <f t="shared" si="22"/>
        <v>0</v>
      </c>
      <c r="BU23" s="124">
        <f t="shared" si="22"/>
        <v>0</v>
      </c>
      <c r="BV23" s="125">
        <f t="shared" si="22"/>
        <v>0</v>
      </c>
      <c r="BW23" s="124">
        <f t="shared" si="22"/>
        <v>0</v>
      </c>
      <c r="BX23" s="125">
        <f t="shared" si="22"/>
        <v>0</v>
      </c>
      <c r="BY23" s="126">
        <f>BY24+BY25</f>
        <v>2000.662</v>
      </c>
      <c r="BZ23" s="127">
        <f>BZ24+BZ25</f>
        <v>0</v>
      </c>
      <c r="CA23" s="126">
        <f>CA24+CA25</f>
        <v>2000.662</v>
      </c>
      <c r="CB23" s="59">
        <f t="shared" si="2"/>
        <v>9.9999999997635314E-4</v>
      </c>
    </row>
    <row r="24" spans="1:80" s="2" customFormat="1" ht="39.6" x14ac:dyDescent="0.25">
      <c r="A24" s="151" t="s">
        <v>9</v>
      </c>
      <c r="B24" s="5"/>
      <c r="C24" s="152">
        <f t="shared" ref="C24:BD24" si="23">IFERROR(ROUND($BY24/$BY131*C131,3),0)</f>
        <v>0</v>
      </c>
      <c r="D24" s="153">
        <f t="shared" si="23"/>
        <v>0</v>
      </c>
      <c r="E24" s="153">
        <f t="shared" si="23"/>
        <v>0</v>
      </c>
      <c r="F24" s="153">
        <f t="shared" si="23"/>
        <v>0</v>
      </c>
      <c r="G24" s="153">
        <f t="shared" si="23"/>
        <v>0</v>
      </c>
      <c r="H24" s="153">
        <f t="shared" si="23"/>
        <v>0</v>
      </c>
      <c r="I24" s="153">
        <f t="shared" si="23"/>
        <v>0</v>
      </c>
      <c r="J24" s="153">
        <f t="shared" si="23"/>
        <v>0</v>
      </c>
      <c r="K24" s="153">
        <f t="shared" si="23"/>
        <v>0</v>
      </c>
      <c r="L24" s="153">
        <f t="shared" si="23"/>
        <v>0</v>
      </c>
      <c r="M24" s="153">
        <f t="shared" si="23"/>
        <v>0</v>
      </c>
      <c r="N24" s="153">
        <f t="shared" si="23"/>
        <v>0</v>
      </c>
      <c r="O24" s="153">
        <f t="shared" si="23"/>
        <v>0</v>
      </c>
      <c r="P24" s="153">
        <f t="shared" si="23"/>
        <v>0</v>
      </c>
      <c r="Q24" s="153">
        <f t="shared" si="23"/>
        <v>0</v>
      </c>
      <c r="R24" s="153">
        <f t="shared" si="23"/>
        <v>0</v>
      </c>
      <c r="S24" s="153">
        <f t="shared" si="23"/>
        <v>0</v>
      </c>
      <c r="T24" s="154">
        <f t="shared" si="23"/>
        <v>0</v>
      </c>
      <c r="U24" s="152">
        <f t="shared" si="23"/>
        <v>0</v>
      </c>
      <c r="V24" s="153">
        <f t="shared" si="23"/>
        <v>0</v>
      </c>
      <c r="W24" s="153">
        <f t="shared" si="23"/>
        <v>0</v>
      </c>
      <c r="X24" s="153">
        <f t="shared" si="23"/>
        <v>0</v>
      </c>
      <c r="Y24" s="153">
        <f t="shared" si="23"/>
        <v>0</v>
      </c>
      <c r="Z24" s="153">
        <f t="shared" si="23"/>
        <v>0</v>
      </c>
      <c r="AA24" s="153">
        <f t="shared" si="23"/>
        <v>0</v>
      </c>
      <c r="AB24" s="153">
        <f t="shared" si="23"/>
        <v>0</v>
      </c>
      <c r="AC24" s="153">
        <f t="shared" si="23"/>
        <v>0</v>
      </c>
      <c r="AD24" s="153">
        <f t="shared" si="23"/>
        <v>0</v>
      </c>
      <c r="AE24" s="153">
        <f t="shared" si="23"/>
        <v>0</v>
      </c>
      <c r="AF24" s="153">
        <f t="shared" si="23"/>
        <v>0</v>
      </c>
      <c r="AG24" s="153">
        <f t="shared" si="23"/>
        <v>0</v>
      </c>
      <c r="AH24" s="153">
        <f t="shared" si="23"/>
        <v>0</v>
      </c>
      <c r="AI24" s="153">
        <f t="shared" si="23"/>
        <v>0</v>
      </c>
      <c r="AJ24" s="153">
        <f t="shared" si="23"/>
        <v>0</v>
      </c>
      <c r="AK24" s="153">
        <f t="shared" si="23"/>
        <v>0</v>
      </c>
      <c r="AL24" s="154">
        <f t="shared" si="23"/>
        <v>0</v>
      </c>
      <c r="AM24" s="152">
        <f t="shared" si="23"/>
        <v>0</v>
      </c>
      <c r="AN24" s="153">
        <f t="shared" si="23"/>
        <v>0</v>
      </c>
      <c r="AO24" s="153">
        <f t="shared" si="23"/>
        <v>0</v>
      </c>
      <c r="AP24" s="153">
        <f t="shared" si="23"/>
        <v>0</v>
      </c>
      <c r="AQ24" s="153">
        <f t="shared" si="23"/>
        <v>0</v>
      </c>
      <c r="AR24" s="153">
        <f t="shared" si="23"/>
        <v>0</v>
      </c>
      <c r="AS24" s="153">
        <f t="shared" si="23"/>
        <v>0</v>
      </c>
      <c r="AT24" s="153">
        <f t="shared" si="23"/>
        <v>0</v>
      </c>
      <c r="AU24" s="153">
        <f t="shared" si="23"/>
        <v>0</v>
      </c>
      <c r="AV24" s="153">
        <f t="shared" si="23"/>
        <v>0</v>
      </c>
      <c r="AW24" s="153">
        <f t="shared" si="23"/>
        <v>0</v>
      </c>
      <c r="AX24" s="153">
        <f t="shared" si="23"/>
        <v>0</v>
      </c>
      <c r="AY24" s="153">
        <f t="shared" si="23"/>
        <v>0</v>
      </c>
      <c r="AZ24" s="153">
        <f t="shared" si="23"/>
        <v>0</v>
      </c>
      <c r="BA24" s="153">
        <f t="shared" si="23"/>
        <v>0</v>
      </c>
      <c r="BB24" s="153">
        <f t="shared" si="23"/>
        <v>0</v>
      </c>
      <c r="BC24" s="153">
        <f t="shared" si="23"/>
        <v>0</v>
      </c>
      <c r="BD24" s="154">
        <f t="shared" si="23"/>
        <v>0</v>
      </c>
      <c r="BE24" s="155">
        <f t="shared" ref="BE24:BJ24" si="24">IFERROR(ROUND($BZ24/$BZ131*BE131,3),0)</f>
        <v>0</v>
      </c>
      <c r="BF24" s="153">
        <f t="shared" si="24"/>
        <v>0</v>
      </c>
      <c r="BG24" s="153">
        <f t="shared" si="24"/>
        <v>0</v>
      </c>
      <c r="BH24" s="153">
        <f t="shared" si="24"/>
        <v>0</v>
      </c>
      <c r="BI24" s="153">
        <f t="shared" si="24"/>
        <v>0</v>
      </c>
      <c r="BJ24" s="156">
        <f t="shared" si="24"/>
        <v>0</v>
      </c>
      <c r="BK24" s="134"/>
      <c r="BL24" s="135"/>
      <c r="BM24" s="134"/>
      <c r="BN24" s="135"/>
      <c r="BO24" s="134"/>
      <c r="BP24" s="135"/>
      <c r="BQ24" s="134"/>
      <c r="BR24" s="135"/>
      <c r="BS24" s="134"/>
      <c r="BT24" s="135"/>
      <c r="BU24" s="134"/>
      <c r="BV24" s="135"/>
      <c r="BW24" s="134"/>
      <c r="BX24" s="135"/>
      <c r="BY24" s="131">
        <f>BK24+BM24+BO24+BQ24+BS24+BU24+BW24</f>
        <v>0</v>
      </c>
      <c r="BZ24" s="132">
        <f>BL24+BN24+BP24+BR24+BT24+BV24+BX24</f>
        <v>0</v>
      </c>
      <c r="CA24" s="131">
        <f>BY24+BZ24</f>
        <v>0</v>
      </c>
      <c r="CB24" s="59">
        <f t="shared" si="2"/>
        <v>0</v>
      </c>
    </row>
    <row r="25" spans="1:80" s="2" customFormat="1" ht="13.8" thickBot="1" x14ac:dyDescent="0.3">
      <c r="A25" s="136" t="s">
        <v>10</v>
      </c>
      <c r="B25" s="137"/>
      <c r="C25" s="138">
        <f t="shared" ref="C25:BD25" si="25">IFERROR(ROUND($BY25/$BY131*C131,3),0)</f>
        <v>994.53800000000001</v>
      </c>
      <c r="D25" s="139">
        <f t="shared" si="25"/>
        <v>0</v>
      </c>
      <c r="E25" s="139">
        <f t="shared" si="25"/>
        <v>0</v>
      </c>
      <c r="F25" s="139">
        <f t="shared" si="25"/>
        <v>0</v>
      </c>
      <c r="G25" s="139">
        <f t="shared" si="25"/>
        <v>0</v>
      </c>
      <c r="H25" s="139">
        <f t="shared" si="25"/>
        <v>0</v>
      </c>
      <c r="I25" s="139">
        <f t="shared" si="25"/>
        <v>0</v>
      </c>
      <c r="J25" s="139">
        <f t="shared" si="25"/>
        <v>0</v>
      </c>
      <c r="K25" s="139">
        <f t="shared" si="25"/>
        <v>0</v>
      </c>
      <c r="L25" s="139">
        <f t="shared" si="25"/>
        <v>0</v>
      </c>
      <c r="M25" s="139">
        <f t="shared" si="25"/>
        <v>0</v>
      </c>
      <c r="N25" s="139">
        <f t="shared" si="25"/>
        <v>0</v>
      </c>
      <c r="O25" s="139">
        <f t="shared" si="25"/>
        <v>23.173999999999999</v>
      </c>
      <c r="P25" s="139">
        <f t="shared" si="25"/>
        <v>0</v>
      </c>
      <c r="Q25" s="139">
        <f t="shared" si="25"/>
        <v>0</v>
      </c>
      <c r="R25" s="139">
        <f t="shared" si="25"/>
        <v>0</v>
      </c>
      <c r="S25" s="139">
        <f t="shared" si="25"/>
        <v>0</v>
      </c>
      <c r="T25" s="140">
        <f t="shared" si="25"/>
        <v>0</v>
      </c>
      <c r="U25" s="138">
        <f t="shared" si="25"/>
        <v>401.67700000000002</v>
      </c>
      <c r="V25" s="139">
        <f t="shared" si="25"/>
        <v>0</v>
      </c>
      <c r="W25" s="139">
        <f t="shared" si="25"/>
        <v>0</v>
      </c>
      <c r="X25" s="139">
        <f t="shared" si="25"/>
        <v>0</v>
      </c>
      <c r="Y25" s="139">
        <f t="shared" si="25"/>
        <v>0</v>
      </c>
      <c r="Z25" s="139">
        <f t="shared" si="25"/>
        <v>0</v>
      </c>
      <c r="AA25" s="139">
        <f t="shared" si="25"/>
        <v>415.19499999999999</v>
      </c>
      <c r="AB25" s="139">
        <f t="shared" si="25"/>
        <v>0</v>
      </c>
      <c r="AC25" s="139">
        <f t="shared" si="25"/>
        <v>0</v>
      </c>
      <c r="AD25" s="139">
        <f t="shared" si="25"/>
        <v>0</v>
      </c>
      <c r="AE25" s="139">
        <f t="shared" si="25"/>
        <v>0</v>
      </c>
      <c r="AF25" s="139">
        <f t="shared" si="25"/>
        <v>0</v>
      </c>
      <c r="AG25" s="139">
        <f t="shared" si="25"/>
        <v>11.587</v>
      </c>
      <c r="AH25" s="139">
        <f t="shared" si="25"/>
        <v>0</v>
      </c>
      <c r="AI25" s="139">
        <f t="shared" si="25"/>
        <v>0</v>
      </c>
      <c r="AJ25" s="139">
        <f t="shared" si="25"/>
        <v>0</v>
      </c>
      <c r="AK25" s="139">
        <f t="shared" si="25"/>
        <v>0</v>
      </c>
      <c r="AL25" s="140">
        <f t="shared" si="25"/>
        <v>0</v>
      </c>
      <c r="AM25" s="138">
        <f t="shared" si="25"/>
        <v>50.21</v>
      </c>
      <c r="AN25" s="139">
        <f t="shared" si="25"/>
        <v>0</v>
      </c>
      <c r="AO25" s="139">
        <f t="shared" si="25"/>
        <v>0</v>
      </c>
      <c r="AP25" s="139">
        <f t="shared" si="25"/>
        <v>0</v>
      </c>
      <c r="AQ25" s="139">
        <f t="shared" si="25"/>
        <v>0</v>
      </c>
      <c r="AR25" s="139">
        <f t="shared" si="25"/>
        <v>0</v>
      </c>
      <c r="AS25" s="139">
        <f t="shared" si="25"/>
        <v>104.282</v>
      </c>
      <c r="AT25" s="139">
        <f t="shared" si="25"/>
        <v>0</v>
      </c>
      <c r="AU25" s="139">
        <f t="shared" si="25"/>
        <v>0</v>
      </c>
      <c r="AV25" s="139">
        <f t="shared" si="25"/>
        <v>0</v>
      </c>
      <c r="AW25" s="139">
        <f t="shared" si="25"/>
        <v>0</v>
      </c>
      <c r="AX25" s="139">
        <f t="shared" si="25"/>
        <v>0</v>
      </c>
      <c r="AY25" s="139">
        <f t="shared" si="25"/>
        <v>0</v>
      </c>
      <c r="AZ25" s="139">
        <f t="shared" si="25"/>
        <v>0</v>
      </c>
      <c r="BA25" s="139">
        <f t="shared" si="25"/>
        <v>0</v>
      </c>
      <c r="BB25" s="139">
        <f t="shared" si="25"/>
        <v>0</v>
      </c>
      <c r="BC25" s="139">
        <f t="shared" si="25"/>
        <v>0</v>
      </c>
      <c r="BD25" s="140">
        <f t="shared" si="25"/>
        <v>0</v>
      </c>
      <c r="BE25" s="141">
        <f t="shared" ref="BE25:BJ25" si="26">IFERROR(ROUND($BZ25/$BZ131*BE131,3),0)</f>
        <v>0</v>
      </c>
      <c r="BF25" s="139">
        <f t="shared" si="26"/>
        <v>0</v>
      </c>
      <c r="BG25" s="139">
        <f t="shared" si="26"/>
        <v>0</v>
      </c>
      <c r="BH25" s="139">
        <f t="shared" si="26"/>
        <v>0</v>
      </c>
      <c r="BI25" s="139">
        <f t="shared" si="26"/>
        <v>0</v>
      </c>
      <c r="BJ25" s="142">
        <f t="shared" si="26"/>
        <v>0</v>
      </c>
      <c r="BK25" s="143">
        <v>2000.662</v>
      </c>
      <c r="BL25" s="144"/>
      <c r="BM25" s="143"/>
      <c r="BN25" s="144"/>
      <c r="BO25" s="143"/>
      <c r="BP25" s="144"/>
      <c r="BQ25" s="143"/>
      <c r="BR25" s="144"/>
      <c r="BS25" s="143"/>
      <c r="BT25" s="144"/>
      <c r="BU25" s="143"/>
      <c r="BV25" s="144"/>
      <c r="BW25" s="143"/>
      <c r="BX25" s="144"/>
      <c r="BY25" s="145">
        <f>BK25+BM25+BO25+BQ25+BS25+BU25+BW25</f>
        <v>2000.662</v>
      </c>
      <c r="BZ25" s="145">
        <f>BL25+BN25+BP25+BR25+BT25+BV25+BX25</f>
        <v>0</v>
      </c>
      <c r="CA25" s="145">
        <f>BY25+BZ25</f>
        <v>2000.662</v>
      </c>
      <c r="CB25" s="59">
        <f t="shared" si="2"/>
        <v>9.9999999997635314E-4</v>
      </c>
    </row>
    <row r="26" spans="1:80" s="2" customFormat="1" ht="13.8" thickBot="1" x14ac:dyDescent="0.3">
      <c r="A26" s="157" t="s">
        <v>14</v>
      </c>
      <c r="B26" s="148"/>
      <c r="C26" s="113">
        <f t="shared" ref="C26:BN26" si="27">C27+C28</f>
        <v>7.2080000000000002</v>
      </c>
      <c r="D26" s="113">
        <f t="shared" si="27"/>
        <v>0</v>
      </c>
      <c r="E26" s="113">
        <f t="shared" si="27"/>
        <v>0</v>
      </c>
      <c r="F26" s="113">
        <f t="shared" si="27"/>
        <v>0</v>
      </c>
      <c r="G26" s="113">
        <f t="shared" si="27"/>
        <v>0</v>
      </c>
      <c r="H26" s="113">
        <f t="shared" si="27"/>
        <v>0</v>
      </c>
      <c r="I26" s="113">
        <f t="shared" si="27"/>
        <v>0</v>
      </c>
      <c r="J26" s="113">
        <f t="shared" si="27"/>
        <v>0</v>
      </c>
      <c r="K26" s="113">
        <f t="shared" si="27"/>
        <v>0</v>
      </c>
      <c r="L26" s="113">
        <f t="shared" si="27"/>
        <v>0</v>
      </c>
      <c r="M26" s="113">
        <f t="shared" si="27"/>
        <v>0</v>
      </c>
      <c r="N26" s="113">
        <f t="shared" si="27"/>
        <v>0</v>
      </c>
      <c r="O26" s="113">
        <f t="shared" si="27"/>
        <v>0.16799999999999998</v>
      </c>
      <c r="P26" s="113">
        <f t="shared" si="27"/>
        <v>0</v>
      </c>
      <c r="Q26" s="113">
        <f t="shared" si="27"/>
        <v>0</v>
      </c>
      <c r="R26" s="113">
        <f t="shared" si="27"/>
        <v>0</v>
      </c>
      <c r="S26" s="113">
        <f t="shared" si="27"/>
        <v>0</v>
      </c>
      <c r="T26" s="149">
        <f t="shared" si="27"/>
        <v>0</v>
      </c>
      <c r="U26" s="113">
        <f t="shared" si="27"/>
        <v>2.911</v>
      </c>
      <c r="V26" s="113">
        <f t="shared" si="27"/>
        <v>0</v>
      </c>
      <c r="W26" s="113">
        <f t="shared" si="27"/>
        <v>0</v>
      </c>
      <c r="X26" s="113">
        <f t="shared" si="27"/>
        <v>0</v>
      </c>
      <c r="Y26" s="113">
        <f t="shared" si="27"/>
        <v>0</v>
      </c>
      <c r="Z26" s="113">
        <f t="shared" si="27"/>
        <v>0</v>
      </c>
      <c r="AA26" s="113">
        <f t="shared" si="27"/>
        <v>3.0089999999999999</v>
      </c>
      <c r="AB26" s="113">
        <f t="shared" si="27"/>
        <v>0</v>
      </c>
      <c r="AC26" s="113">
        <f t="shared" si="27"/>
        <v>0</v>
      </c>
      <c r="AD26" s="113">
        <f t="shared" si="27"/>
        <v>0</v>
      </c>
      <c r="AE26" s="113">
        <f t="shared" si="27"/>
        <v>0</v>
      </c>
      <c r="AF26" s="113">
        <f t="shared" si="27"/>
        <v>0</v>
      </c>
      <c r="AG26" s="113">
        <f t="shared" si="27"/>
        <v>8.3999999999999991E-2</v>
      </c>
      <c r="AH26" s="113">
        <f t="shared" si="27"/>
        <v>0</v>
      </c>
      <c r="AI26" s="113">
        <f t="shared" si="27"/>
        <v>0</v>
      </c>
      <c r="AJ26" s="113">
        <f t="shared" si="27"/>
        <v>0</v>
      </c>
      <c r="AK26" s="113">
        <f t="shared" si="27"/>
        <v>0</v>
      </c>
      <c r="AL26" s="149">
        <f t="shared" si="27"/>
        <v>0</v>
      </c>
      <c r="AM26" s="113">
        <f t="shared" si="27"/>
        <v>0.36399999999999999</v>
      </c>
      <c r="AN26" s="113">
        <f t="shared" si="27"/>
        <v>0</v>
      </c>
      <c r="AO26" s="113">
        <f t="shared" si="27"/>
        <v>0</v>
      </c>
      <c r="AP26" s="113">
        <f t="shared" si="27"/>
        <v>0</v>
      </c>
      <c r="AQ26" s="113">
        <f t="shared" si="27"/>
        <v>0</v>
      </c>
      <c r="AR26" s="113">
        <f t="shared" si="27"/>
        <v>0</v>
      </c>
      <c r="AS26" s="113">
        <f t="shared" si="27"/>
        <v>0.75600000000000001</v>
      </c>
      <c r="AT26" s="113">
        <f t="shared" si="27"/>
        <v>0</v>
      </c>
      <c r="AU26" s="113">
        <f t="shared" si="27"/>
        <v>0</v>
      </c>
      <c r="AV26" s="113">
        <f t="shared" si="27"/>
        <v>0</v>
      </c>
      <c r="AW26" s="113">
        <f t="shared" si="27"/>
        <v>0</v>
      </c>
      <c r="AX26" s="113">
        <f t="shared" si="27"/>
        <v>0</v>
      </c>
      <c r="AY26" s="113">
        <f t="shared" si="27"/>
        <v>0</v>
      </c>
      <c r="AZ26" s="113">
        <f t="shared" si="27"/>
        <v>0</v>
      </c>
      <c r="BA26" s="113">
        <f t="shared" si="27"/>
        <v>0</v>
      </c>
      <c r="BB26" s="113">
        <f t="shared" si="27"/>
        <v>0</v>
      </c>
      <c r="BC26" s="113">
        <f t="shared" si="27"/>
        <v>0</v>
      </c>
      <c r="BD26" s="149">
        <f t="shared" si="27"/>
        <v>0</v>
      </c>
      <c r="BE26" s="117">
        <f t="shared" si="27"/>
        <v>0</v>
      </c>
      <c r="BF26" s="113">
        <f t="shared" si="27"/>
        <v>0</v>
      </c>
      <c r="BG26" s="113">
        <f t="shared" si="27"/>
        <v>0</v>
      </c>
      <c r="BH26" s="113">
        <f t="shared" si="27"/>
        <v>0</v>
      </c>
      <c r="BI26" s="113">
        <f t="shared" si="27"/>
        <v>0</v>
      </c>
      <c r="BJ26" s="150">
        <f t="shared" si="27"/>
        <v>0</v>
      </c>
      <c r="BK26" s="124">
        <f t="shared" si="27"/>
        <v>14.5</v>
      </c>
      <c r="BL26" s="125">
        <f t="shared" si="27"/>
        <v>0</v>
      </c>
      <c r="BM26" s="124">
        <f t="shared" si="27"/>
        <v>0</v>
      </c>
      <c r="BN26" s="125">
        <f t="shared" si="27"/>
        <v>0</v>
      </c>
      <c r="BO26" s="124">
        <f t="shared" ref="BO26:BX26" si="28">BO27+BO28</f>
        <v>0</v>
      </c>
      <c r="BP26" s="125">
        <f t="shared" si="28"/>
        <v>0</v>
      </c>
      <c r="BQ26" s="124">
        <f t="shared" si="28"/>
        <v>0</v>
      </c>
      <c r="BR26" s="125">
        <f t="shared" si="28"/>
        <v>0</v>
      </c>
      <c r="BS26" s="124">
        <f t="shared" si="28"/>
        <v>0</v>
      </c>
      <c r="BT26" s="125">
        <f t="shared" si="28"/>
        <v>0</v>
      </c>
      <c r="BU26" s="124">
        <f t="shared" si="28"/>
        <v>0</v>
      </c>
      <c r="BV26" s="125">
        <f t="shared" si="28"/>
        <v>0</v>
      </c>
      <c r="BW26" s="124">
        <f t="shared" si="28"/>
        <v>0</v>
      </c>
      <c r="BX26" s="125">
        <f t="shared" si="28"/>
        <v>0</v>
      </c>
      <c r="BY26" s="126">
        <f>BY27+BY28</f>
        <v>14.5</v>
      </c>
      <c r="BZ26" s="127">
        <f>BZ27+BZ28</f>
        <v>0</v>
      </c>
      <c r="CA26" s="126">
        <f>CA27+CA28</f>
        <v>14.5</v>
      </c>
      <c r="CB26" s="59">
        <f t="shared" si="2"/>
        <v>0</v>
      </c>
    </row>
    <row r="27" spans="1:80" s="2" customFormat="1" ht="39.6" x14ac:dyDescent="0.25">
      <c r="A27" s="151" t="s">
        <v>9</v>
      </c>
      <c r="B27" s="5"/>
      <c r="C27" s="152">
        <f t="shared" ref="C27:BD27" si="29">IFERROR(ROUND($BY27/$BY131*C131,3),0)</f>
        <v>4.6230000000000002</v>
      </c>
      <c r="D27" s="153">
        <f t="shared" si="29"/>
        <v>0</v>
      </c>
      <c r="E27" s="153">
        <f t="shared" si="29"/>
        <v>0</v>
      </c>
      <c r="F27" s="153">
        <f t="shared" si="29"/>
        <v>0</v>
      </c>
      <c r="G27" s="153">
        <f t="shared" si="29"/>
        <v>0</v>
      </c>
      <c r="H27" s="153">
        <f t="shared" si="29"/>
        <v>0</v>
      </c>
      <c r="I27" s="153">
        <f t="shared" si="29"/>
        <v>0</v>
      </c>
      <c r="J27" s="153">
        <f t="shared" si="29"/>
        <v>0</v>
      </c>
      <c r="K27" s="153">
        <f t="shared" si="29"/>
        <v>0</v>
      </c>
      <c r="L27" s="153">
        <f t="shared" si="29"/>
        <v>0</v>
      </c>
      <c r="M27" s="153">
        <f t="shared" si="29"/>
        <v>0</v>
      </c>
      <c r="N27" s="153">
        <f t="shared" si="29"/>
        <v>0</v>
      </c>
      <c r="O27" s="153">
        <f t="shared" si="29"/>
        <v>0.108</v>
      </c>
      <c r="P27" s="153">
        <f t="shared" si="29"/>
        <v>0</v>
      </c>
      <c r="Q27" s="153">
        <f t="shared" si="29"/>
        <v>0</v>
      </c>
      <c r="R27" s="153">
        <f t="shared" si="29"/>
        <v>0</v>
      </c>
      <c r="S27" s="153">
        <f t="shared" si="29"/>
        <v>0</v>
      </c>
      <c r="T27" s="154">
        <f t="shared" si="29"/>
        <v>0</v>
      </c>
      <c r="U27" s="152">
        <f t="shared" si="29"/>
        <v>1.867</v>
      </c>
      <c r="V27" s="153">
        <f t="shared" si="29"/>
        <v>0</v>
      </c>
      <c r="W27" s="153">
        <f t="shared" si="29"/>
        <v>0</v>
      </c>
      <c r="X27" s="153">
        <f t="shared" si="29"/>
        <v>0</v>
      </c>
      <c r="Y27" s="153">
        <f t="shared" si="29"/>
        <v>0</v>
      </c>
      <c r="Z27" s="153">
        <f t="shared" si="29"/>
        <v>0</v>
      </c>
      <c r="AA27" s="153">
        <f t="shared" si="29"/>
        <v>1.93</v>
      </c>
      <c r="AB27" s="153">
        <f t="shared" si="29"/>
        <v>0</v>
      </c>
      <c r="AC27" s="153">
        <f t="shared" si="29"/>
        <v>0</v>
      </c>
      <c r="AD27" s="153">
        <f t="shared" si="29"/>
        <v>0</v>
      </c>
      <c r="AE27" s="153">
        <f t="shared" si="29"/>
        <v>0</v>
      </c>
      <c r="AF27" s="153">
        <f t="shared" si="29"/>
        <v>0</v>
      </c>
      <c r="AG27" s="153">
        <f t="shared" si="29"/>
        <v>5.3999999999999999E-2</v>
      </c>
      <c r="AH27" s="153">
        <f t="shared" si="29"/>
        <v>0</v>
      </c>
      <c r="AI27" s="153">
        <f t="shared" si="29"/>
        <v>0</v>
      </c>
      <c r="AJ27" s="153">
        <f t="shared" si="29"/>
        <v>0</v>
      </c>
      <c r="AK27" s="153">
        <f t="shared" si="29"/>
        <v>0</v>
      </c>
      <c r="AL27" s="154">
        <f t="shared" si="29"/>
        <v>0</v>
      </c>
      <c r="AM27" s="152">
        <f t="shared" si="29"/>
        <v>0.23300000000000001</v>
      </c>
      <c r="AN27" s="153">
        <f t="shared" si="29"/>
        <v>0</v>
      </c>
      <c r="AO27" s="153">
        <f t="shared" si="29"/>
        <v>0</v>
      </c>
      <c r="AP27" s="153">
        <f t="shared" si="29"/>
        <v>0</v>
      </c>
      <c r="AQ27" s="153">
        <f t="shared" si="29"/>
        <v>0</v>
      </c>
      <c r="AR27" s="153">
        <f t="shared" si="29"/>
        <v>0</v>
      </c>
      <c r="AS27" s="153">
        <f t="shared" si="29"/>
        <v>0.48499999999999999</v>
      </c>
      <c r="AT27" s="153">
        <f t="shared" si="29"/>
        <v>0</v>
      </c>
      <c r="AU27" s="153">
        <f t="shared" si="29"/>
        <v>0</v>
      </c>
      <c r="AV27" s="153">
        <f t="shared" si="29"/>
        <v>0</v>
      </c>
      <c r="AW27" s="153">
        <f t="shared" si="29"/>
        <v>0</v>
      </c>
      <c r="AX27" s="153">
        <f t="shared" si="29"/>
        <v>0</v>
      </c>
      <c r="AY27" s="153">
        <f t="shared" si="29"/>
        <v>0</v>
      </c>
      <c r="AZ27" s="153">
        <f t="shared" si="29"/>
        <v>0</v>
      </c>
      <c r="BA27" s="153">
        <f t="shared" si="29"/>
        <v>0</v>
      </c>
      <c r="BB27" s="153">
        <f t="shared" si="29"/>
        <v>0</v>
      </c>
      <c r="BC27" s="153">
        <f t="shared" si="29"/>
        <v>0</v>
      </c>
      <c r="BD27" s="154">
        <f t="shared" si="29"/>
        <v>0</v>
      </c>
      <c r="BE27" s="155">
        <f t="shared" ref="BE27:BJ27" si="30">IFERROR(ROUND($BZ27/$BZ131*BE131,3),0)</f>
        <v>0</v>
      </c>
      <c r="BF27" s="153">
        <f t="shared" si="30"/>
        <v>0</v>
      </c>
      <c r="BG27" s="153">
        <f t="shared" si="30"/>
        <v>0</v>
      </c>
      <c r="BH27" s="153">
        <f t="shared" si="30"/>
        <v>0</v>
      </c>
      <c r="BI27" s="153">
        <f t="shared" si="30"/>
        <v>0</v>
      </c>
      <c r="BJ27" s="156">
        <f t="shared" si="30"/>
        <v>0</v>
      </c>
      <c r="BK27" s="134">
        <v>9.3000000000000007</v>
      </c>
      <c r="BL27" s="135"/>
      <c r="BM27" s="134"/>
      <c r="BN27" s="135"/>
      <c r="BO27" s="134"/>
      <c r="BP27" s="135"/>
      <c r="BQ27" s="134"/>
      <c r="BR27" s="135"/>
      <c r="BS27" s="134"/>
      <c r="BT27" s="135"/>
      <c r="BU27" s="134"/>
      <c r="BV27" s="135"/>
      <c r="BW27" s="134"/>
      <c r="BX27" s="135"/>
      <c r="BY27" s="131">
        <f t="shared" ref="BY27:BZ29" si="31">BK27+BM27+BO27+BQ27+BS27+BU27+BW27</f>
        <v>9.3000000000000007</v>
      </c>
      <c r="BZ27" s="132">
        <f t="shared" si="31"/>
        <v>0</v>
      </c>
      <c r="CA27" s="131">
        <f>BY27+BZ27</f>
        <v>9.3000000000000007</v>
      </c>
      <c r="CB27" s="59">
        <f t="shared" si="2"/>
        <v>0</v>
      </c>
    </row>
    <row r="28" spans="1:80" s="2" customFormat="1" ht="17.25" customHeight="1" thickBot="1" x14ac:dyDescent="0.3">
      <c r="A28" s="136" t="s">
        <v>10</v>
      </c>
      <c r="B28" s="137"/>
      <c r="C28" s="138">
        <f t="shared" ref="C28:BD28" si="32">IFERROR(ROUND($BY28/$BY131*C131,3),0)</f>
        <v>2.585</v>
      </c>
      <c r="D28" s="139">
        <f t="shared" si="32"/>
        <v>0</v>
      </c>
      <c r="E28" s="139">
        <f t="shared" si="32"/>
        <v>0</v>
      </c>
      <c r="F28" s="139">
        <f t="shared" si="32"/>
        <v>0</v>
      </c>
      <c r="G28" s="139">
        <f t="shared" si="32"/>
        <v>0</v>
      </c>
      <c r="H28" s="139">
        <f t="shared" si="32"/>
        <v>0</v>
      </c>
      <c r="I28" s="139">
        <f t="shared" si="32"/>
        <v>0</v>
      </c>
      <c r="J28" s="139">
        <f t="shared" si="32"/>
        <v>0</v>
      </c>
      <c r="K28" s="139">
        <f t="shared" si="32"/>
        <v>0</v>
      </c>
      <c r="L28" s="139">
        <f t="shared" si="32"/>
        <v>0</v>
      </c>
      <c r="M28" s="139">
        <f t="shared" si="32"/>
        <v>0</v>
      </c>
      <c r="N28" s="139">
        <f t="shared" si="32"/>
        <v>0</v>
      </c>
      <c r="O28" s="139">
        <f t="shared" si="32"/>
        <v>0.06</v>
      </c>
      <c r="P28" s="139">
        <f t="shared" si="32"/>
        <v>0</v>
      </c>
      <c r="Q28" s="139">
        <f t="shared" si="32"/>
        <v>0</v>
      </c>
      <c r="R28" s="139">
        <f t="shared" si="32"/>
        <v>0</v>
      </c>
      <c r="S28" s="139">
        <f t="shared" si="32"/>
        <v>0</v>
      </c>
      <c r="T28" s="140">
        <f t="shared" si="32"/>
        <v>0</v>
      </c>
      <c r="U28" s="138">
        <f t="shared" si="32"/>
        <v>1.044</v>
      </c>
      <c r="V28" s="139">
        <f t="shared" si="32"/>
        <v>0</v>
      </c>
      <c r="W28" s="139">
        <f t="shared" si="32"/>
        <v>0</v>
      </c>
      <c r="X28" s="139">
        <f t="shared" si="32"/>
        <v>0</v>
      </c>
      <c r="Y28" s="139">
        <f t="shared" si="32"/>
        <v>0</v>
      </c>
      <c r="Z28" s="139">
        <f t="shared" si="32"/>
        <v>0</v>
      </c>
      <c r="AA28" s="139">
        <f t="shared" si="32"/>
        <v>1.079</v>
      </c>
      <c r="AB28" s="139">
        <f t="shared" si="32"/>
        <v>0</v>
      </c>
      <c r="AC28" s="139">
        <f t="shared" si="32"/>
        <v>0</v>
      </c>
      <c r="AD28" s="139">
        <f t="shared" si="32"/>
        <v>0</v>
      </c>
      <c r="AE28" s="139">
        <f t="shared" si="32"/>
        <v>0</v>
      </c>
      <c r="AF28" s="139">
        <f t="shared" si="32"/>
        <v>0</v>
      </c>
      <c r="AG28" s="139">
        <f t="shared" si="32"/>
        <v>0.03</v>
      </c>
      <c r="AH28" s="139">
        <f t="shared" si="32"/>
        <v>0</v>
      </c>
      <c r="AI28" s="139">
        <f t="shared" si="32"/>
        <v>0</v>
      </c>
      <c r="AJ28" s="139">
        <f t="shared" si="32"/>
        <v>0</v>
      </c>
      <c r="AK28" s="139">
        <f t="shared" si="32"/>
        <v>0</v>
      </c>
      <c r="AL28" s="140">
        <f t="shared" si="32"/>
        <v>0</v>
      </c>
      <c r="AM28" s="138">
        <f t="shared" si="32"/>
        <v>0.13100000000000001</v>
      </c>
      <c r="AN28" s="139">
        <f t="shared" si="32"/>
        <v>0</v>
      </c>
      <c r="AO28" s="139">
        <f t="shared" si="32"/>
        <v>0</v>
      </c>
      <c r="AP28" s="139">
        <f t="shared" si="32"/>
        <v>0</v>
      </c>
      <c r="AQ28" s="139">
        <f t="shared" si="32"/>
        <v>0</v>
      </c>
      <c r="AR28" s="139">
        <f t="shared" si="32"/>
        <v>0</v>
      </c>
      <c r="AS28" s="139">
        <f t="shared" si="32"/>
        <v>0.27100000000000002</v>
      </c>
      <c r="AT28" s="139">
        <f t="shared" si="32"/>
        <v>0</v>
      </c>
      <c r="AU28" s="139">
        <f t="shared" si="32"/>
        <v>0</v>
      </c>
      <c r="AV28" s="139">
        <f t="shared" si="32"/>
        <v>0</v>
      </c>
      <c r="AW28" s="139">
        <f t="shared" si="32"/>
        <v>0</v>
      </c>
      <c r="AX28" s="139">
        <f t="shared" si="32"/>
        <v>0</v>
      </c>
      <c r="AY28" s="139">
        <f t="shared" si="32"/>
        <v>0</v>
      </c>
      <c r="AZ28" s="139">
        <f t="shared" si="32"/>
        <v>0</v>
      </c>
      <c r="BA28" s="139">
        <f t="shared" si="32"/>
        <v>0</v>
      </c>
      <c r="BB28" s="139">
        <f t="shared" si="32"/>
        <v>0</v>
      </c>
      <c r="BC28" s="139">
        <f t="shared" si="32"/>
        <v>0</v>
      </c>
      <c r="BD28" s="140">
        <f t="shared" si="32"/>
        <v>0</v>
      </c>
      <c r="BE28" s="141">
        <f t="shared" ref="BE28:BJ28" si="33">IFERROR(ROUND($BZ28/$BZ131*BE131,3),0)</f>
        <v>0</v>
      </c>
      <c r="BF28" s="139">
        <f t="shared" si="33"/>
        <v>0</v>
      </c>
      <c r="BG28" s="139">
        <f t="shared" si="33"/>
        <v>0</v>
      </c>
      <c r="BH28" s="139">
        <f t="shared" si="33"/>
        <v>0</v>
      </c>
      <c r="BI28" s="139">
        <f t="shared" si="33"/>
        <v>0</v>
      </c>
      <c r="BJ28" s="142">
        <f t="shared" si="33"/>
        <v>0</v>
      </c>
      <c r="BK28" s="158">
        <v>5.2</v>
      </c>
      <c r="BL28" s="159"/>
      <c r="BM28" s="158"/>
      <c r="BN28" s="159"/>
      <c r="BO28" s="158"/>
      <c r="BP28" s="159"/>
      <c r="BQ28" s="158"/>
      <c r="BR28" s="159"/>
      <c r="BS28" s="158"/>
      <c r="BT28" s="159"/>
      <c r="BU28" s="158"/>
      <c r="BV28" s="159"/>
      <c r="BW28" s="158"/>
      <c r="BX28" s="159"/>
      <c r="BY28" s="140">
        <f t="shared" si="31"/>
        <v>5.2</v>
      </c>
      <c r="BZ28" s="140">
        <f t="shared" si="31"/>
        <v>0</v>
      </c>
      <c r="CA28" s="140">
        <f>BY28+BZ28</f>
        <v>5.2</v>
      </c>
      <c r="CB28" s="59">
        <f t="shared" si="2"/>
        <v>0</v>
      </c>
    </row>
    <row r="29" spans="1:80" s="2" customFormat="1" ht="17.25" customHeight="1" thickBot="1" x14ac:dyDescent="0.3">
      <c r="A29" s="160" t="s">
        <v>228</v>
      </c>
      <c r="B29" s="161">
        <v>266</v>
      </c>
      <c r="C29" s="162">
        <f t="shared" ref="C29:BD29" si="34">IFERROR(ROUND($BY29/$BY131*C131,3),0)</f>
        <v>0.46600000000000003</v>
      </c>
      <c r="D29" s="162">
        <f t="shared" si="34"/>
        <v>0</v>
      </c>
      <c r="E29" s="162">
        <f t="shared" si="34"/>
        <v>0</v>
      </c>
      <c r="F29" s="162">
        <f t="shared" si="34"/>
        <v>0</v>
      </c>
      <c r="G29" s="162">
        <f t="shared" si="34"/>
        <v>0</v>
      </c>
      <c r="H29" s="162">
        <f t="shared" si="34"/>
        <v>0</v>
      </c>
      <c r="I29" s="162">
        <f t="shared" si="34"/>
        <v>0</v>
      </c>
      <c r="J29" s="162">
        <f t="shared" si="34"/>
        <v>0</v>
      </c>
      <c r="K29" s="162">
        <f t="shared" si="34"/>
        <v>0</v>
      </c>
      <c r="L29" s="162">
        <f t="shared" si="34"/>
        <v>0</v>
      </c>
      <c r="M29" s="162">
        <f t="shared" si="34"/>
        <v>0</v>
      </c>
      <c r="N29" s="162">
        <f t="shared" si="34"/>
        <v>0</v>
      </c>
      <c r="O29" s="162">
        <f t="shared" si="34"/>
        <v>1.0999999999999999E-2</v>
      </c>
      <c r="P29" s="162">
        <f t="shared" si="34"/>
        <v>0</v>
      </c>
      <c r="Q29" s="162">
        <f t="shared" si="34"/>
        <v>0</v>
      </c>
      <c r="R29" s="162">
        <f t="shared" si="34"/>
        <v>0</v>
      </c>
      <c r="S29" s="162">
        <f t="shared" si="34"/>
        <v>0</v>
      </c>
      <c r="T29" s="162">
        <f t="shared" si="34"/>
        <v>0</v>
      </c>
      <c r="U29" s="162">
        <f t="shared" si="34"/>
        <v>0.188</v>
      </c>
      <c r="V29" s="162">
        <f t="shared" si="34"/>
        <v>0</v>
      </c>
      <c r="W29" s="162">
        <f t="shared" si="34"/>
        <v>0</v>
      </c>
      <c r="X29" s="162">
        <f t="shared" si="34"/>
        <v>0</v>
      </c>
      <c r="Y29" s="162">
        <f t="shared" si="34"/>
        <v>0</v>
      </c>
      <c r="Z29" s="162">
        <f t="shared" si="34"/>
        <v>0</v>
      </c>
      <c r="AA29" s="162">
        <f t="shared" si="34"/>
        <v>0.19400000000000001</v>
      </c>
      <c r="AB29" s="162">
        <f t="shared" si="34"/>
        <v>0</v>
      </c>
      <c r="AC29" s="162">
        <f t="shared" si="34"/>
        <v>0</v>
      </c>
      <c r="AD29" s="162">
        <f t="shared" si="34"/>
        <v>0</v>
      </c>
      <c r="AE29" s="162">
        <f t="shared" si="34"/>
        <v>0</v>
      </c>
      <c r="AF29" s="162">
        <f t="shared" si="34"/>
        <v>0</v>
      </c>
      <c r="AG29" s="162">
        <f t="shared" si="34"/>
        <v>5.0000000000000001E-3</v>
      </c>
      <c r="AH29" s="162">
        <f t="shared" si="34"/>
        <v>0</v>
      </c>
      <c r="AI29" s="162">
        <f t="shared" si="34"/>
        <v>0</v>
      </c>
      <c r="AJ29" s="162">
        <f t="shared" si="34"/>
        <v>0</v>
      </c>
      <c r="AK29" s="162">
        <f t="shared" si="34"/>
        <v>0</v>
      </c>
      <c r="AL29" s="162">
        <f t="shared" si="34"/>
        <v>0</v>
      </c>
      <c r="AM29" s="162">
        <f t="shared" si="34"/>
        <v>2.4E-2</v>
      </c>
      <c r="AN29" s="162">
        <f t="shared" si="34"/>
        <v>0</v>
      </c>
      <c r="AO29" s="162">
        <f t="shared" si="34"/>
        <v>0</v>
      </c>
      <c r="AP29" s="162">
        <f t="shared" si="34"/>
        <v>0</v>
      </c>
      <c r="AQ29" s="162">
        <f t="shared" si="34"/>
        <v>0</v>
      </c>
      <c r="AR29" s="162">
        <f t="shared" si="34"/>
        <v>0</v>
      </c>
      <c r="AS29" s="162">
        <f t="shared" si="34"/>
        <v>4.9000000000000002E-2</v>
      </c>
      <c r="AT29" s="162">
        <f t="shared" si="34"/>
        <v>0</v>
      </c>
      <c r="AU29" s="162">
        <f t="shared" si="34"/>
        <v>0</v>
      </c>
      <c r="AV29" s="162">
        <f t="shared" si="34"/>
        <v>0</v>
      </c>
      <c r="AW29" s="162">
        <f t="shared" si="34"/>
        <v>0</v>
      </c>
      <c r="AX29" s="162">
        <f t="shared" si="34"/>
        <v>0</v>
      </c>
      <c r="AY29" s="162">
        <f t="shared" si="34"/>
        <v>0</v>
      </c>
      <c r="AZ29" s="162">
        <f t="shared" si="34"/>
        <v>0</v>
      </c>
      <c r="BA29" s="162">
        <f t="shared" si="34"/>
        <v>0</v>
      </c>
      <c r="BB29" s="162">
        <f t="shared" si="34"/>
        <v>0</v>
      </c>
      <c r="BC29" s="162">
        <f t="shared" si="34"/>
        <v>0</v>
      </c>
      <c r="BD29" s="162">
        <f t="shared" si="34"/>
        <v>0</v>
      </c>
      <c r="BE29" s="163">
        <f t="shared" ref="BE29:BJ29" si="35">IFERROR(ROUND($BZ29/$BZ131*BE131,3),0)</f>
        <v>0</v>
      </c>
      <c r="BF29" s="163">
        <f t="shared" si="35"/>
        <v>0</v>
      </c>
      <c r="BG29" s="163">
        <f t="shared" si="35"/>
        <v>0</v>
      </c>
      <c r="BH29" s="163">
        <f t="shared" si="35"/>
        <v>0</v>
      </c>
      <c r="BI29" s="163">
        <f t="shared" si="35"/>
        <v>0</v>
      </c>
      <c r="BJ29" s="163">
        <f t="shared" si="35"/>
        <v>0</v>
      </c>
      <c r="BK29" s="164">
        <v>0.93700000000000006</v>
      </c>
      <c r="BL29" s="165"/>
      <c r="BM29" s="164"/>
      <c r="BN29" s="166"/>
      <c r="BO29" s="164"/>
      <c r="BP29" s="166"/>
      <c r="BQ29" s="164"/>
      <c r="BR29" s="166"/>
      <c r="BS29" s="164"/>
      <c r="BT29" s="166"/>
      <c r="BU29" s="164"/>
      <c r="BV29" s="166"/>
      <c r="BW29" s="164"/>
      <c r="BX29" s="166"/>
      <c r="BY29" s="167">
        <f t="shared" si="31"/>
        <v>0.93700000000000006</v>
      </c>
      <c r="BZ29" s="167">
        <f t="shared" si="31"/>
        <v>0</v>
      </c>
      <c r="CA29" s="168">
        <f>BY29+BZ29</f>
        <v>0.93700000000000006</v>
      </c>
      <c r="CB29" s="59">
        <f>SUM(C29:BJ29)-CA29</f>
        <v>0</v>
      </c>
    </row>
    <row r="30" spans="1:80" s="2" customFormat="1" ht="13.8" thickBot="1" x14ac:dyDescent="0.3">
      <c r="A30" s="169" t="s">
        <v>6</v>
      </c>
      <c r="B30" s="170">
        <v>220</v>
      </c>
      <c r="C30" s="171">
        <f>C31+C35+C38+C49+C50+C81+C96</f>
        <v>1662.4659999999999</v>
      </c>
      <c r="D30" s="171">
        <f t="shared" ref="D30:BO30" si="36">D31+D35+D38+D49+D50+D81+D96</f>
        <v>0</v>
      </c>
      <c r="E30" s="171">
        <f t="shared" si="36"/>
        <v>0</v>
      </c>
      <c r="F30" s="171">
        <f t="shared" si="36"/>
        <v>0</v>
      </c>
      <c r="G30" s="171">
        <f t="shared" si="36"/>
        <v>0</v>
      </c>
      <c r="H30" s="171">
        <f t="shared" si="36"/>
        <v>0</v>
      </c>
      <c r="I30" s="171">
        <f t="shared" si="36"/>
        <v>0</v>
      </c>
      <c r="J30" s="171">
        <f t="shared" si="36"/>
        <v>0</v>
      </c>
      <c r="K30" s="171">
        <f t="shared" si="36"/>
        <v>0</v>
      </c>
      <c r="L30" s="171">
        <f t="shared" si="36"/>
        <v>0</v>
      </c>
      <c r="M30" s="171">
        <f t="shared" si="36"/>
        <v>0</v>
      </c>
      <c r="N30" s="171">
        <f t="shared" si="36"/>
        <v>0</v>
      </c>
      <c r="O30" s="171">
        <f t="shared" si="36"/>
        <v>38.735999999999997</v>
      </c>
      <c r="P30" s="171">
        <f t="shared" si="36"/>
        <v>0</v>
      </c>
      <c r="Q30" s="171">
        <f t="shared" si="36"/>
        <v>0</v>
      </c>
      <c r="R30" s="171">
        <f t="shared" si="36"/>
        <v>0</v>
      </c>
      <c r="S30" s="171">
        <f t="shared" si="36"/>
        <v>0</v>
      </c>
      <c r="T30" s="171">
        <f t="shared" si="36"/>
        <v>0</v>
      </c>
      <c r="U30" s="171">
        <f t="shared" si="36"/>
        <v>671.44200000000001</v>
      </c>
      <c r="V30" s="171">
        <f t="shared" si="36"/>
        <v>0</v>
      </c>
      <c r="W30" s="171">
        <f t="shared" si="36"/>
        <v>0</v>
      </c>
      <c r="X30" s="171">
        <f t="shared" si="36"/>
        <v>0</v>
      </c>
      <c r="Y30" s="171">
        <f t="shared" si="36"/>
        <v>0</v>
      </c>
      <c r="Z30" s="171">
        <f t="shared" si="36"/>
        <v>0</v>
      </c>
      <c r="AA30" s="171">
        <f t="shared" si="36"/>
        <v>694.04300000000001</v>
      </c>
      <c r="AB30" s="171">
        <f t="shared" si="36"/>
        <v>0</v>
      </c>
      <c r="AC30" s="171">
        <f t="shared" si="36"/>
        <v>0</v>
      </c>
      <c r="AD30" s="171">
        <f t="shared" si="36"/>
        <v>0</v>
      </c>
      <c r="AE30" s="171">
        <f t="shared" si="36"/>
        <v>0</v>
      </c>
      <c r="AF30" s="171">
        <f t="shared" si="36"/>
        <v>0</v>
      </c>
      <c r="AG30" s="171">
        <f t="shared" si="36"/>
        <v>19.371000000000002</v>
      </c>
      <c r="AH30" s="171">
        <f t="shared" si="36"/>
        <v>0</v>
      </c>
      <c r="AI30" s="171">
        <f t="shared" si="36"/>
        <v>0</v>
      </c>
      <c r="AJ30" s="171">
        <f t="shared" si="36"/>
        <v>0</v>
      </c>
      <c r="AK30" s="171">
        <f t="shared" si="36"/>
        <v>0</v>
      </c>
      <c r="AL30" s="171">
        <f t="shared" si="36"/>
        <v>0</v>
      </c>
      <c r="AM30" s="171">
        <f t="shared" si="36"/>
        <v>83.927000000000007</v>
      </c>
      <c r="AN30" s="171">
        <f t="shared" si="36"/>
        <v>0</v>
      </c>
      <c r="AO30" s="171">
        <f t="shared" si="36"/>
        <v>0</v>
      </c>
      <c r="AP30" s="171">
        <f t="shared" si="36"/>
        <v>0</v>
      </c>
      <c r="AQ30" s="171">
        <f t="shared" si="36"/>
        <v>0</v>
      </c>
      <c r="AR30" s="171">
        <f t="shared" si="36"/>
        <v>0</v>
      </c>
      <c r="AS30" s="171">
        <f t="shared" si="36"/>
        <v>174.31799999999998</v>
      </c>
      <c r="AT30" s="171">
        <f t="shared" si="36"/>
        <v>0</v>
      </c>
      <c r="AU30" s="171">
        <f t="shared" si="36"/>
        <v>0</v>
      </c>
      <c r="AV30" s="171">
        <f t="shared" si="36"/>
        <v>0</v>
      </c>
      <c r="AW30" s="171">
        <f t="shared" si="36"/>
        <v>0</v>
      </c>
      <c r="AX30" s="171">
        <f t="shared" si="36"/>
        <v>0</v>
      </c>
      <c r="AY30" s="171">
        <f t="shared" si="36"/>
        <v>0</v>
      </c>
      <c r="AZ30" s="171">
        <f t="shared" si="36"/>
        <v>0</v>
      </c>
      <c r="BA30" s="171">
        <f t="shared" si="36"/>
        <v>0</v>
      </c>
      <c r="BB30" s="171">
        <f t="shared" si="36"/>
        <v>0</v>
      </c>
      <c r="BC30" s="171">
        <f t="shared" si="36"/>
        <v>0</v>
      </c>
      <c r="BD30" s="171">
        <f t="shared" si="36"/>
        <v>0</v>
      </c>
      <c r="BE30" s="171">
        <f t="shared" si="36"/>
        <v>0</v>
      </c>
      <c r="BF30" s="171">
        <f t="shared" si="36"/>
        <v>0</v>
      </c>
      <c r="BG30" s="171">
        <f t="shared" si="36"/>
        <v>0</v>
      </c>
      <c r="BH30" s="171">
        <f t="shared" si="36"/>
        <v>0</v>
      </c>
      <c r="BI30" s="171">
        <f t="shared" si="36"/>
        <v>0</v>
      </c>
      <c r="BJ30" s="171">
        <f t="shared" si="36"/>
        <v>0</v>
      </c>
      <c r="BK30" s="171">
        <f t="shared" si="36"/>
        <v>3344.3</v>
      </c>
      <c r="BL30" s="108">
        <f t="shared" si="36"/>
        <v>0</v>
      </c>
      <c r="BM30" s="171">
        <f t="shared" si="36"/>
        <v>0</v>
      </c>
      <c r="BN30" s="107">
        <f t="shared" si="36"/>
        <v>0</v>
      </c>
      <c r="BO30" s="171">
        <f t="shared" si="36"/>
        <v>0</v>
      </c>
      <c r="BP30" s="107">
        <f t="shared" ref="BP30:BX30" si="37">BP31+BP35+BP38+BP49+BP50+BP81+BP96</f>
        <v>0</v>
      </c>
      <c r="BQ30" s="171">
        <f t="shared" si="37"/>
        <v>0</v>
      </c>
      <c r="BR30" s="107">
        <f t="shared" si="37"/>
        <v>0</v>
      </c>
      <c r="BS30" s="171">
        <f t="shared" si="37"/>
        <v>0</v>
      </c>
      <c r="BT30" s="107">
        <f t="shared" si="37"/>
        <v>0</v>
      </c>
      <c r="BU30" s="171">
        <f t="shared" si="37"/>
        <v>0</v>
      </c>
      <c r="BV30" s="107">
        <f t="shared" si="37"/>
        <v>0</v>
      </c>
      <c r="BW30" s="171">
        <f t="shared" si="37"/>
        <v>0</v>
      </c>
      <c r="BX30" s="107">
        <f t="shared" si="37"/>
        <v>0</v>
      </c>
      <c r="BY30" s="172">
        <f>BY31+BY35+BY38+BY49+BY50+BY81+BY96</f>
        <v>3344.3</v>
      </c>
      <c r="BZ30" s="171">
        <f>BZ31+BZ35+BZ38+BZ49+BZ50+BZ81+BZ96</f>
        <v>0</v>
      </c>
      <c r="CA30" s="171">
        <f>CA31+CA35+CA38+CA49+CA50+CA81+CA96</f>
        <v>3344.3</v>
      </c>
      <c r="CB30" s="59">
        <f t="shared" si="2"/>
        <v>3.0000000006111804E-3</v>
      </c>
    </row>
    <row r="31" spans="1:80" s="2" customFormat="1" ht="13.8" thickBot="1" x14ac:dyDescent="0.3">
      <c r="A31" s="157" t="s">
        <v>15</v>
      </c>
      <c r="B31" s="148">
        <v>221</v>
      </c>
      <c r="C31" s="113">
        <f t="shared" ref="C31:BN31" si="38">C32+C33+C34</f>
        <v>15.361000000000001</v>
      </c>
      <c r="D31" s="113">
        <f t="shared" si="38"/>
        <v>0</v>
      </c>
      <c r="E31" s="113">
        <f t="shared" si="38"/>
        <v>0</v>
      </c>
      <c r="F31" s="113">
        <f t="shared" si="38"/>
        <v>0</v>
      </c>
      <c r="G31" s="113">
        <f t="shared" si="38"/>
        <v>0</v>
      </c>
      <c r="H31" s="113">
        <f t="shared" si="38"/>
        <v>0</v>
      </c>
      <c r="I31" s="113">
        <f t="shared" si="38"/>
        <v>0</v>
      </c>
      <c r="J31" s="113">
        <f t="shared" si="38"/>
        <v>0</v>
      </c>
      <c r="K31" s="113">
        <f t="shared" si="38"/>
        <v>0</v>
      </c>
      <c r="L31" s="113">
        <f t="shared" si="38"/>
        <v>0</v>
      </c>
      <c r="M31" s="113">
        <f t="shared" si="38"/>
        <v>0</v>
      </c>
      <c r="N31" s="113">
        <f t="shared" si="38"/>
        <v>0</v>
      </c>
      <c r="O31" s="113">
        <f t="shared" si="38"/>
        <v>0.35799999999999998</v>
      </c>
      <c r="P31" s="113">
        <f t="shared" si="38"/>
        <v>0</v>
      </c>
      <c r="Q31" s="113">
        <f t="shared" si="38"/>
        <v>0</v>
      </c>
      <c r="R31" s="113">
        <f t="shared" si="38"/>
        <v>0</v>
      </c>
      <c r="S31" s="113">
        <f t="shared" si="38"/>
        <v>0</v>
      </c>
      <c r="T31" s="149">
        <f t="shared" si="38"/>
        <v>0</v>
      </c>
      <c r="U31" s="113">
        <f t="shared" si="38"/>
        <v>6.2039999999999997</v>
      </c>
      <c r="V31" s="113">
        <f t="shared" si="38"/>
        <v>0</v>
      </c>
      <c r="W31" s="113">
        <f t="shared" si="38"/>
        <v>0</v>
      </c>
      <c r="X31" s="113">
        <f t="shared" si="38"/>
        <v>0</v>
      </c>
      <c r="Y31" s="113">
        <f t="shared" si="38"/>
        <v>0</v>
      </c>
      <c r="Z31" s="113">
        <f t="shared" si="38"/>
        <v>0</v>
      </c>
      <c r="AA31" s="113">
        <f t="shared" si="38"/>
        <v>6.4130000000000003</v>
      </c>
      <c r="AB31" s="113">
        <f t="shared" si="38"/>
        <v>0</v>
      </c>
      <c r="AC31" s="113">
        <f t="shared" si="38"/>
        <v>0</v>
      </c>
      <c r="AD31" s="113">
        <f t="shared" si="38"/>
        <v>0</v>
      </c>
      <c r="AE31" s="113">
        <f t="shared" si="38"/>
        <v>0</v>
      </c>
      <c r="AF31" s="113">
        <f t="shared" si="38"/>
        <v>0</v>
      </c>
      <c r="AG31" s="113">
        <f t="shared" si="38"/>
        <v>0.17899999999999999</v>
      </c>
      <c r="AH31" s="113">
        <f t="shared" si="38"/>
        <v>0</v>
      </c>
      <c r="AI31" s="113">
        <f t="shared" si="38"/>
        <v>0</v>
      </c>
      <c r="AJ31" s="113">
        <f t="shared" si="38"/>
        <v>0</v>
      </c>
      <c r="AK31" s="113">
        <f t="shared" si="38"/>
        <v>0</v>
      </c>
      <c r="AL31" s="149">
        <f t="shared" si="38"/>
        <v>0</v>
      </c>
      <c r="AM31" s="113">
        <f t="shared" si="38"/>
        <v>0.77500000000000002</v>
      </c>
      <c r="AN31" s="113">
        <f t="shared" si="38"/>
        <v>0</v>
      </c>
      <c r="AO31" s="113">
        <f t="shared" si="38"/>
        <v>0</v>
      </c>
      <c r="AP31" s="113">
        <f t="shared" si="38"/>
        <v>0</v>
      </c>
      <c r="AQ31" s="113">
        <f t="shared" si="38"/>
        <v>0</v>
      </c>
      <c r="AR31" s="113">
        <f t="shared" si="38"/>
        <v>0</v>
      </c>
      <c r="AS31" s="113">
        <f t="shared" si="38"/>
        <v>1.611</v>
      </c>
      <c r="AT31" s="113">
        <f t="shared" si="38"/>
        <v>0</v>
      </c>
      <c r="AU31" s="113">
        <f t="shared" si="38"/>
        <v>0</v>
      </c>
      <c r="AV31" s="113">
        <f t="shared" si="38"/>
        <v>0</v>
      </c>
      <c r="AW31" s="113">
        <f t="shared" si="38"/>
        <v>0</v>
      </c>
      <c r="AX31" s="113">
        <f t="shared" si="38"/>
        <v>0</v>
      </c>
      <c r="AY31" s="113">
        <f t="shared" si="38"/>
        <v>0</v>
      </c>
      <c r="AZ31" s="113">
        <f t="shared" si="38"/>
        <v>0</v>
      </c>
      <c r="BA31" s="113">
        <f t="shared" si="38"/>
        <v>0</v>
      </c>
      <c r="BB31" s="113">
        <f t="shared" si="38"/>
        <v>0</v>
      </c>
      <c r="BC31" s="113">
        <f t="shared" si="38"/>
        <v>0</v>
      </c>
      <c r="BD31" s="149">
        <f t="shared" si="38"/>
        <v>0</v>
      </c>
      <c r="BE31" s="117">
        <f t="shared" si="38"/>
        <v>0</v>
      </c>
      <c r="BF31" s="113">
        <f t="shared" si="38"/>
        <v>0</v>
      </c>
      <c r="BG31" s="113">
        <f t="shared" si="38"/>
        <v>0</v>
      </c>
      <c r="BH31" s="113">
        <f t="shared" si="38"/>
        <v>0</v>
      </c>
      <c r="BI31" s="113">
        <f t="shared" si="38"/>
        <v>0</v>
      </c>
      <c r="BJ31" s="150">
        <f t="shared" si="38"/>
        <v>0</v>
      </c>
      <c r="BK31" s="149">
        <f t="shared" si="38"/>
        <v>30.9</v>
      </c>
      <c r="BL31" s="150">
        <f t="shared" si="38"/>
        <v>0</v>
      </c>
      <c r="BM31" s="149">
        <f t="shared" si="38"/>
        <v>0</v>
      </c>
      <c r="BN31" s="173">
        <f t="shared" si="38"/>
        <v>0</v>
      </c>
      <c r="BO31" s="149">
        <f t="shared" ref="BO31:BX31" si="39">BO32+BO33+BO34</f>
        <v>0</v>
      </c>
      <c r="BP31" s="173">
        <f t="shared" si="39"/>
        <v>0</v>
      </c>
      <c r="BQ31" s="149">
        <f t="shared" si="39"/>
        <v>0</v>
      </c>
      <c r="BR31" s="173">
        <f t="shared" si="39"/>
        <v>0</v>
      </c>
      <c r="BS31" s="149">
        <f t="shared" si="39"/>
        <v>0</v>
      </c>
      <c r="BT31" s="173">
        <f t="shared" si="39"/>
        <v>0</v>
      </c>
      <c r="BU31" s="149">
        <f t="shared" si="39"/>
        <v>0</v>
      </c>
      <c r="BV31" s="173">
        <f t="shared" si="39"/>
        <v>0</v>
      </c>
      <c r="BW31" s="149">
        <f t="shared" si="39"/>
        <v>0</v>
      </c>
      <c r="BX31" s="173">
        <f t="shared" si="39"/>
        <v>0</v>
      </c>
      <c r="BY31" s="173">
        <f>BY32+BY33+BY34</f>
        <v>30.9</v>
      </c>
      <c r="BZ31" s="173">
        <f>BZ32+BZ33+BZ34</f>
        <v>0</v>
      </c>
      <c r="CA31" s="173">
        <f>CA32+CA33+CA34</f>
        <v>30.9</v>
      </c>
      <c r="CB31" s="59">
        <f t="shared" si="2"/>
        <v>1.0000000000012221E-3</v>
      </c>
    </row>
    <row r="32" spans="1:80" ht="13.8" thickBot="1" x14ac:dyDescent="0.3">
      <c r="A32" s="174" t="s">
        <v>16</v>
      </c>
      <c r="B32" s="175"/>
      <c r="C32" s="176">
        <f t="shared" ref="C32:BD32" si="40">IFERROR(ROUND($BY32/$BY131*C131,3),0)</f>
        <v>15.361000000000001</v>
      </c>
      <c r="D32" s="177">
        <f t="shared" si="40"/>
        <v>0</v>
      </c>
      <c r="E32" s="177">
        <f t="shared" si="40"/>
        <v>0</v>
      </c>
      <c r="F32" s="177">
        <f t="shared" si="40"/>
        <v>0</v>
      </c>
      <c r="G32" s="177">
        <f t="shared" si="40"/>
        <v>0</v>
      </c>
      <c r="H32" s="177">
        <f t="shared" si="40"/>
        <v>0</v>
      </c>
      <c r="I32" s="177">
        <f t="shared" si="40"/>
        <v>0</v>
      </c>
      <c r="J32" s="177">
        <f t="shared" si="40"/>
        <v>0</v>
      </c>
      <c r="K32" s="177">
        <f t="shared" si="40"/>
        <v>0</v>
      </c>
      <c r="L32" s="177">
        <f t="shared" si="40"/>
        <v>0</v>
      </c>
      <c r="M32" s="177">
        <f t="shared" si="40"/>
        <v>0</v>
      </c>
      <c r="N32" s="177">
        <f t="shared" si="40"/>
        <v>0</v>
      </c>
      <c r="O32" s="177">
        <f t="shared" si="40"/>
        <v>0.35799999999999998</v>
      </c>
      <c r="P32" s="177">
        <f t="shared" si="40"/>
        <v>0</v>
      </c>
      <c r="Q32" s="177">
        <f t="shared" si="40"/>
        <v>0</v>
      </c>
      <c r="R32" s="177">
        <f t="shared" si="40"/>
        <v>0</v>
      </c>
      <c r="S32" s="177">
        <f t="shared" si="40"/>
        <v>0</v>
      </c>
      <c r="T32" s="178">
        <f t="shared" si="40"/>
        <v>0</v>
      </c>
      <c r="U32" s="176">
        <f t="shared" si="40"/>
        <v>6.2039999999999997</v>
      </c>
      <c r="V32" s="177">
        <f t="shared" si="40"/>
        <v>0</v>
      </c>
      <c r="W32" s="177">
        <f t="shared" si="40"/>
        <v>0</v>
      </c>
      <c r="X32" s="177">
        <f t="shared" si="40"/>
        <v>0</v>
      </c>
      <c r="Y32" s="177">
        <f t="shared" si="40"/>
        <v>0</v>
      </c>
      <c r="Z32" s="177">
        <f t="shared" si="40"/>
        <v>0</v>
      </c>
      <c r="AA32" s="177">
        <f t="shared" si="40"/>
        <v>6.4130000000000003</v>
      </c>
      <c r="AB32" s="177">
        <f t="shared" si="40"/>
        <v>0</v>
      </c>
      <c r="AC32" s="177">
        <f t="shared" si="40"/>
        <v>0</v>
      </c>
      <c r="AD32" s="177">
        <f t="shared" si="40"/>
        <v>0</v>
      </c>
      <c r="AE32" s="177">
        <f t="shared" si="40"/>
        <v>0</v>
      </c>
      <c r="AF32" s="177">
        <f t="shared" si="40"/>
        <v>0</v>
      </c>
      <c r="AG32" s="177">
        <f t="shared" si="40"/>
        <v>0.17899999999999999</v>
      </c>
      <c r="AH32" s="177">
        <f t="shared" si="40"/>
        <v>0</v>
      </c>
      <c r="AI32" s="177">
        <f t="shared" si="40"/>
        <v>0</v>
      </c>
      <c r="AJ32" s="177">
        <f t="shared" si="40"/>
        <v>0</v>
      </c>
      <c r="AK32" s="177">
        <f t="shared" si="40"/>
        <v>0</v>
      </c>
      <c r="AL32" s="178">
        <f t="shared" si="40"/>
        <v>0</v>
      </c>
      <c r="AM32" s="176">
        <f t="shared" si="40"/>
        <v>0.77500000000000002</v>
      </c>
      <c r="AN32" s="177">
        <f t="shared" si="40"/>
        <v>0</v>
      </c>
      <c r="AO32" s="177">
        <f t="shared" si="40"/>
        <v>0</v>
      </c>
      <c r="AP32" s="177">
        <f t="shared" si="40"/>
        <v>0</v>
      </c>
      <c r="AQ32" s="177">
        <f t="shared" si="40"/>
        <v>0</v>
      </c>
      <c r="AR32" s="177">
        <f t="shared" si="40"/>
        <v>0</v>
      </c>
      <c r="AS32" s="177">
        <f t="shared" si="40"/>
        <v>1.611</v>
      </c>
      <c r="AT32" s="177">
        <f t="shared" si="40"/>
        <v>0</v>
      </c>
      <c r="AU32" s="177">
        <f t="shared" si="40"/>
        <v>0</v>
      </c>
      <c r="AV32" s="177">
        <f t="shared" si="40"/>
        <v>0</v>
      </c>
      <c r="AW32" s="177">
        <f t="shared" si="40"/>
        <v>0</v>
      </c>
      <c r="AX32" s="177">
        <f t="shared" si="40"/>
        <v>0</v>
      </c>
      <c r="AY32" s="177">
        <f t="shared" si="40"/>
        <v>0</v>
      </c>
      <c r="AZ32" s="177">
        <f t="shared" si="40"/>
        <v>0</v>
      </c>
      <c r="BA32" s="177">
        <f t="shared" si="40"/>
        <v>0</v>
      </c>
      <c r="BB32" s="177">
        <f t="shared" si="40"/>
        <v>0</v>
      </c>
      <c r="BC32" s="177">
        <f t="shared" si="40"/>
        <v>0</v>
      </c>
      <c r="BD32" s="178">
        <f t="shared" si="40"/>
        <v>0</v>
      </c>
      <c r="BE32" s="179">
        <f t="shared" ref="BE32:BJ32" si="41">IFERROR(ROUND($BZ32/$BZ131*BE131,3),0)</f>
        <v>0</v>
      </c>
      <c r="BF32" s="177">
        <f t="shared" si="41"/>
        <v>0</v>
      </c>
      <c r="BG32" s="177">
        <f t="shared" si="41"/>
        <v>0</v>
      </c>
      <c r="BH32" s="177">
        <f t="shared" si="41"/>
        <v>0</v>
      </c>
      <c r="BI32" s="177">
        <f t="shared" si="41"/>
        <v>0</v>
      </c>
      <c r="BJ32" s="180">
        <f t="shared" si="41"/>
        <v>0</v>
      </c>
      <c r="BK32" s="181">
        <v>30.9</v>
      </c>
      <c r="BL32" s="182"/>
      <c r="BM32" s="181"/>
      <c r="BN32" s="183"/>
      <c r="BO32" s="181"/>
      <c r="BP32" s="183"/>
      <c r="BQ32" s="181"/>
      <c r="BR32" s="183"/>
      <c r="BS32" s="181"/>
      <c r="BT32" s="183"/>
      <c r="BU32" s="181"/>
      <c r="BV32" s="183"/>
      <c r="BW32" s="181"/>
      <c r="BX32" s="183"/>
      <c r="BY32" s="179">
        <f t="shared" ref="BY32:BZ34" si="42">BK32+BM32+BO32+BQ32+BS32+BU32+BW32</f>
        <v>30.9</v>
      </c>
      <c r="BZ32" s="179">
        <f t="shared" si="42"/>
        <v>0</v>
      </c>
      <c r="CA32" s="178">
        <f>BY32+BZ32</f>
        <v>30.9</v>
      </c>
      <c r="CB32" s="59">
        <f t="shared" si="2"/>
        <v>1.0000000000012221E-3</v>
      </c>
    </row>
    <row r="33" spans="1:80" ht="13.8" thickBot="1" x14ac:dyDescent="0.3">
      <c r="A33" s="184" t="s">
        <v>17</v>
      </c>
      <c r="B33" s="3"/>
      <c r="C33" s="69">
        <f t="shared" ref="C33:BD33" si="43">IFERROR(ROUND($BY33/$BY131*C131,3),0)</f>
        <v>0</v>
      </c>
      <c r="D33" s="185">
        <f t="shared" si="43"/>
        <v>0</v>
      </c>
      <c r="E33" s="185">
        <f t="shared" si="43"/>
        <v>0</v>
      </c>
      <c r="F33" s="185">
        <f t="shared" si="43"/>
        <v>0</v>
      </c>
      <c r="G33" s="185">
        <f t="shared" si="43"/>
        <v>0</v>
      </c>
      <c r="H33" s="185">
        <f t="shared" si="43"/>
        <v>0</v>
      </c>
      <c r="I33" s="185">
        <f t="shared" si="43"/>
        <v>0</v>
      </c>
      <c r="J33" s="185">
        <f t="shared" si="43"/>
        <v>0</v>
      </c>
      <c r="K33" s="185">
        <f t="shared" si="43"/>
        <v>0</v>
      </c>
      <c r="L33" s="185">
        <f t="shared" si="43"/>
        <v>0</v>
      </c>
      <c r="M33" s="185">
        <f t="shared" si="43"/>
        <v>0</v>
      </c>
      <c r="N33" s="185">
        <f t="shared" si="43"/>
        <v>0</v>
      </c>
      <c r="O33" s="185">
        <f t="shared" si="43"/>
        <v>0</v>
      </c>
      <c r="P33" s="185">
        <f t="shared" si="43"/>
        <v>0</v>
      </c>
      <c r="Q33" s="185">
        <f t="shared" si="43"/>
        <v>0</v>
      </c>
      <c r="R33" s="185">
        <f t="shared" si="43"/>
        <v>0</v>
      </c>
      <c r="S33" s="185">
        <f t="shared" si="43"/>
        <v>0</v>
      </c>
      <c r="T33" s="145">
        <f t="shared" si="43"/>
        <v>0</v>
      </c>
      <c r="U33" s="69">
        <f t="shared" si="43"/>
        <v>0</v>
      </c>
      <c r="V33" s="185">
        <f t="shared" si="43"/>
        <v>0</v>
      </c>
      <c r="W33" s="185">
        <f t="shared" si="43"/>
        <v>0</v>
      </c>
      <c r="X33" s="185">
        <f t="shared" si="43"/>
        <v>0</v>
      </c>
      <c r="Y33" s="185">
        <f t="shared" si="43"/>
        <v>0</v>
      </c>
      <c r="Z33" s="185">
        <f t="shared" si="43"/>
        <v>0</v>
      </c>
      <c r="AA33" s="185">
        <f t="shared" si="43"/>
        <v>0</v>
      </c>
      <c r="AB33" s="185">
        <f t="shared" si="43"/>
        <v>0</v>
      </c>
      <c r="AC33" s="185">
        <f t="shared" si="43"/>
        <v>0</v>
      </c>
      <c r="AD33" s="185">
        <f t="shared" si="43"/>
        <v>0</v>
      </c>
      <c r="AE33" s="185">
        <f t="shared" si="43"/>
        <v>0</v>
      </c>
      <c r="AF33" s="185">
        <f t="shared" si="43"/>
        <v>0</v>
      </c>
      <c r="AG33" s="185">
        <f t="shared" si="43"/>
        <v>0</v>
      </c>
      <c r="AH33" s="185">
        <f t="shared" si="43"/>
        <v>0</v>
      </c>
      <c r="AI33" s="185">
        <f t="shared" si="43"/>
        <v>0</v>
      </c>
      <c r="AJ33" s="185">
        <f t="shared" si="43"/>
        <v>0</v>
      </c>
      <c r="AK33" s="185">
        <f t="shared" si="43"/>
        <v>0</v>
      </c>
      <c r="AL33" s="145">
        <f t="shared" si="43"/>
        <v>0</v>
      </c>
      <c r="AM33" s="69">
        <f t="shared" si="43"/>
        <v>0</v>
      </c>
      <c r="AN33" s="185">
        <f t="shared" si="43"/>
        <v>0</v>
      </c>
      <c r="AO33" s="185">
        <f t="shared" si="43"/>
        <v>0</v>
      </c>
      <c r="AP33" s="185">
        <f t="shared" si="43"/>
        <v>0</v>
      </c>
      <c r="AQ33" s="185">
        <f t="shared" si="43"/>
        <v>0</v>
      </c>
      <c r="AR33" s="185">
        <f t="shared" si="43"/>
        <v>0</v>
      </c>
      <c r="AS33" s="185">
        <f t="shared" si="43"/>
        <v>0</v>
      </c>
      <c r="AT33" s="185">
        <f t="shared" si="43"/>
        <v>0</v>
      </c>
      <c r="AU33" s="185">
        <f t="shared" si="43"/>
        <v>0</v>
      </c>
      <c r="AV33" s="185">
        <f t="shared" si="43"/>
        <v>0</v>
      </c>
      <c r="AW33" s="185">
        <f t="shared" si="43"/>
        <v>0</v>
      </c>
      <c r="AX33" s="185">
        <f t="shared" si="43"/>
        <v>0</v>
      </c>
      <c r="AY33" s="185">
        <f t="shared" si="43"/>
        <v>0</v>
      </c>
      <c r="AZ33" s="185">
        <f t="shared" si="43"/>
        <v>0</v>
      </c>
      <c r="BA33" s="185">
        <f t="shared" si="43"/>
        <v>0</v>
      </c>
      <c r="BB33" s="185">
        <f t="shared" si="43"/>
        <v>0</v>
      </c>
      <c r="BC33" s="185">
        <f t="shared" si="43"/>
        <v>0</v>
      </c>
      <c r="BD33" s="145">
        <f t="shared" si="43"/>
        <v>0</v>
      </c>
      <c r="BE33" s="146">
        <f t="shared" ref="BE33:BJ33" si="44">IFERROR(ROUND($BZ33/$BZ131*BE131,3),0)</f>
        <v>0</v>
      </c>
      <c r="BF33" s="185">
        <f t="shared" si="44"/>
        <v>0</v>
      </c>
      <c r="BG33" s="185">
        <f t="shared" si="44"/>
        <v>0</v>
      </c>
      <c r="BH33" s="185">
        <f t="shared" si="44"/>
        <v>0</v>
      </c>
      <c r="BI33" s="185">
        <f t="shared" si="44"/>
        <v>0</v>
      </c>
      <c r="BJ33" s="186">
        <f t="shared" si="44"/>
        <v>0</v>
      </c>
      <c r="BK33" s="143"/>
      <c r="BL33" s="144"/>
      <c r="BM33" s="143"/>
      <c r="BN33" s="187"/>
      <c r="BO33" s="143"/>
      <c r="BP33" s="187"/>
      <c r="BQ33" s="143"/>
      <c r="BR33" s="187"/>
      <c r="BS33" s="143"/>
      <c r="BT33" s="187"/>
      <c r="BU33" s="143"/>
      <c r="BV33" s="187"/>
      <c r="BW33" s="143"/>
      <c r="BX33" s="187"/>
      <c r="BY33" s="179">
        <f t="shared" si="42"/>
        <v>0</v>
      </c>
      <c r="BZ33" s="179">
        <f t="shared" si="42"/>
        <v>0</v>
      </c>
      <c r="CA33" s="145">
        <f>BY33+BZ33</f>
        <v>0</v>
      </c>
      <c r="CB33" s="59">
        <f t="shared" si="2"/>
        <v>0</v>
      </c>
    </row>
    <row r="34" spans="1:80" ht="13.8" thickBot="1" x14ac:dyDescent="0.3">
      <c r="A34" s="136" t="s">
        <v>18</v>
      </c>
      <c r="B34" s="137"/>
      <c r="C34" s="138">
        <f t="shared" ref="C34:BD34" si="45">IFERROR(ROUND($BY34/$BY131*C131,3),0)</f>
        <v>0</v>
      </c>
      <c r="D34" s="139">
        <f t="shared" si="45"/>
        <v>0</v>
      </c>
      <c r="E34" s="139">
        <f t="shared" si="45"/>
        <v>0</v>
      </c>
      <c r="F34" s="139">
        <f t="shared" si="45"/>
        <v>0</v>
      </c>
      <c r="G34" s="139">
        <f t="shared" si="45"/>
        <v>0</v>
      </c>
      <c r="H34" s="139">
        <f t="shared" si="45"/>
        <v>0</v>
      </c>
      <c r="I34" s="139">
        <f t="shared" si="45"/>
        <v>0</v>
      </c>
      <c r="J34" s="139">
        <f t="shared" si="45"/>
        <v>0</v>
      </c>
      <c r="K34" s="139">
        <f t="shared" si="45"/>
        <v>0</v>
      </c>
      <c r="L34" s="139">
        <f t="shared" si="45"/>
        <v>0</v>
      </c>
      <c r="M34" s="139">
        <f t="shared" si="45"/>
        <v>0</v>
      </c>
      <c r="N34" s="139">
        <f t="shared" si="45"/>
        <v>0</v>
      </c>
      <c r="O34" s="139">
        <f t="shared" si="45"/>
        <v>0</v>
      </c>
      <c r="P34" s="139">
        <f t="shared" si="45"/>
        <v>0</v>
      </c>
      <c r="Q34" s="139">
        <f t="shared" si="45"/>
        <v>0</v>
      </c>
      <c r="R34" s="139">
        <f t="shared" si="45"/>
        <v>0</v>
      </c>
      <c r="S34" s="139">
        <f t="shared" si="45"/>
        <v>0</v>
      </c>
      <c r="T34" s="140">
        <f t="shared" si="45"/>
        <v>0</v>
      </c>
      <c r="U34" s="138">
        <f t="shared" si="45"/>
        <v>0</v>
      </c>
      <c r="V34" s="139">
        <f t="shared" si="45"/>
        <v>0</v>
      </c>
      <c r="W34" s="139">
        <f t="shared" si="45"/>
        <v>0</v>
      </c>
      <c r="X34" s="139">
        <f t="shared" si="45"/>
        <v>0</v>
      </c>
      <c r="Y34" s="139">
        <f t="shared" si="45"/>
        <v>0</v>
      </c>
      <c r="Z34" s="139">
        <f t="shared" si="45"/>
        <v>0</v>
      </c>
      <c r="AA34" s="139">
        <f t="shared" si="45"/>
        <v>0</v>
      </c>
      <c r="AB34" s="139">
        <f t="shared" si="45"/>
        <v>0</v>
      </c>
      <c r="AC34" s="139">
        <f t="shared" si="45"/>
        <v>0</v>
      </c>
      <c r="AD34" s="139">
        <f t="shared" si="45"/>
        <v>0</v>
      </c>
      <c r="AE34" s="139">
        <f t="shared" si="45"/>
        <v>0</v>
      </c>
      <c r="AF34" s="139">
        <f t="shared" si="45"/>
        <v>0</v>
      </c>
      <c r="AG34" s="139">
        <f t="shared" si="45"/>
        <v>0</v>
      </c>
      <c r="AH34" s="139">
        <f t="shared" si="45"/>
        <v>0</v>
      </c>
      <c r="AI34" s="139">
        <f t="shared" si="45"/>
        <v>0</v>
      </c>
      <c r="AJ34" s="139">
        <f t="shared" si="45"/>
        <v>0</v>
      </c>
      <c r="AK34" s="139">
        <f t="shared" si="45"/>
        <v>0</v>
      </c>
      <c r="AL34" s="140">
        <f t="shared" si="45"/>
        <v>0</v>
      </c>
      <c r="AM34" s="138">
        <f t="shared" si="45"/>
        <v>0</v>
      </c>
      <c r="AN34" s="139">
        <f t="shared" si="45"/>
        <v>0</v>
      </c>
      <c r="AO34" s="139">
        <f t="shared" si="45"/>
        <v>0</v>
      </c>
      <c r="AP34" s="139">
        <f t="shared" si="45"/>
        <v>0</v>
      </c>
      <c r="AQ34" s="139">
        <f t="shared" si="45"/>
        <v>0</v>
      </c>
      <c r="AR34" s="139">
        <f t="shared" si="45"/>
        <v>0</v>
      </c>
      <c r="AS34" s="139">
        <f t="shared" si="45"/>
        <v>0</v>
      </c>
      <c r="AT34" s="139">
        <f t="shared" si="45"/>
        <v>0</v>
      </c>
      <c r="AU34" s="139">
        <f t="shared" si="45"/>
        <v>0</v>
      </c>
      <c r="AV34" s="139">
        <f t="shared" si="45"/>
        <v>0</v>
      </c>
      <c r="AW34" s="139">
        <f t="shared" si="45"/>
        <v>0</v>
      </c>
      <c r="AX34" s="139">
        <f t="shared" si="45"/>
        <v>0</v>
      </c>
      <c r="AY34" s="139">
        <f t="shared" si="45"/>
        <v>0</v>
      </c>
      <c r="AZ34" s="139">
        <f t="shared" si="45"/>
        <v>0</v>
      </c>
      <c r="BA34" s="139">
        <f t="shared" si="45"/>
        <v>0</v>
      </c>
      <c r="BB34" s="139">
        <f t="shared" si="45"/>
        <v>0</v>
      </c>
      <c r="BC34" s="139">
        <f t="shared" si="45"/>
        <v>0</v>
      </c>
      <c r="BD34" s="140">
        <f t="shared" si="45"/>
        <v>0</v>
      </c>
      <c r="BE34" s="141">
        <f t="shared" ref="BE34:BJ34" si="46">IFERROR(ROUND($BZ34/$BZ131*BE131,3),0)</f>
        <v>0</v>
      </c>
      <c r="BF34" s="139">
        <f t="shared" si="46"/>
        <v>0</v>
      </c>
      <c r="BG34" s="139">
        <f t="shared" si="46"/>
        <v>0</v>
      </c>
      <c r="BH34" s="139">
        <f t="shared" si="46"/>
        <v>0</v>
      </c>
      <c r="BI34" s="139">
        <f t="shared" si="46"/>
        <v>0</v>
      </c>
      <c r="BJ34" s="142">
        <f t="shared" si="46"/>
        <v>0</v>
      </c>
      <c r="BK34" s="158"/>
      <c r="BL34" s="159"/>
      <c r="BM34" s="158"/>
      <c r="BN34" s="188"/>
      <c r="BO34" s="158"/>
      <c r="BP34" s="188"/>
      <c r="BQ34" s="158"/>
      <c r="BR34" s="188"/>
      <c r="BS34" s="158"/>
      <c r="BT34" s="188"/>
      <c r="BU34" s="158"/>
      <c r="BV34" s="188"/>
      <c r="BW34" s="158"/>
      <c r="BX34" s="188"/>
      <c r="BY34" s="179">
        <f t="shared" si="42"/>
        <v>0</v>
      </c>
      <c r="BZ34" s="179">
        <f t="shared" si="42"/>
        <v>0</v>
      </c>
      <c r="CA34" s="140">
        <f>BY34+BZ34</f>
        <v>0</v>
      </c>
      <c r="CB34" s="59">
        <f t="shared" si="2"/>
        <v>0</v>
      </c>
    </row>
    <row r="35" spans="1:80" ht="13.8" thickBot="1" x14ac:dyDescent="0.3">
      <c r="A35" s="189" t="s">
        <v>19</v>
      </c>
      <c r="B35" s="190">
        <v>222</v>
      </c>
      <c r="C35" s="191">
        <f t="shared" ref="C35:BN35" si="47">SUM(C36:C37)</f>
        <v>0</v>
      </c>
      <c r="D35" s="191">
        <f t="shared" si="47"/>
        <v>0</v>
      </c>
      <c r="E35" s="191">
        <f t="shared" si="47"/>
        <v>0</v>
      </c>
      <c r="F35" s="191">
        <f t="shared" si="47"/>
        <v>0</v>
      </c>
      <c r="G35" s="191">
        <f t="shared" si="47"/>
        <v>0</v>
      </c>
      <c r="H35" s="191">
        <f t="shared" si="47"/>
        <v>0</v>
      </c>
      <c r="I35" s="191">
        <f t="shared" si="47"/>
        <v>0</v>
      </c>
      <c r="J35" s="191">
        <f t="shared" si="47"/>
        <v>0</v>
      </c>
      <c r="K35" s="191">
        <f t="shared" si="47"/>
        <v>0</v>
      </c>
      <c r="L35" s="191">
        <f t="shared" si="47"/>
        <v>0</v>
      </c>
      <c r="M35" s="191">
        <f t="shared" si="47"/>
        <v>0</v>
      </c>
      <c r="N35" s="191">
        <f t="shared" si="47"/>
        <v>0</v>
      </c>
      <c r="O35" s="191">
        <f t="shared" si="47"/>
        <v>0</v>
      </c>
      <c r="P35" s="191">
        <f t="shared" si="47"/>
        <v>0</v>
      </c>
      <c r="Q35" s="191">
        <f t="shared" si="47"/>
        <v>0</v>
      </c>
      <c r="R35" s="191">
        <f t="shared" si="47"/>
        <v>0</v>
      </c>
      <c r="S35" s="191">
        <f t="shared" si="47"/>
        <v>0</v>
      </c>
      <c r="T35" s="192">
        <f t="shared" si="47"/>
        <v>0</v>
      </c>
      <c r="U35" s="191">
        <f t="shared" si="47"/>
        <v>0</v>
      </c>
      <c r="V35" s="191">
        <f t="shared" si="47"/>
        <v>0</v>
      </c>
      <c r="W35" s="191">
        <f t="shared" si="47"/>
        <v>0</v>
      </c>
      <c r="X35" s="191">
        <f t="shared" si="47"/>
        <v>0</v>
      </c>
      <c r="Y35" s="191">
        <f t="shared" si="47"/>
        <v>0</v>
      </c>
      <c r="Z35" s="191">
        <f t="shared" si="47"/>
        <v>0</v>
      </c>
      <c r="AA35" s="191">
        <f t="shared" si="47"/>
        <v>0</v>
      </c>
      <c r="AB35" s="191">
        <f t="shared" si="47"/>
        <v>0</v>
      </c>
      <c r="AC35" s="191">
        <f t="shared" si="47"/>
        <v>0</v>
      </c>
      <c r="AD35" s="191">
        <f t="shared" si="47"/>
        <v>0</v>
      </c>
      <c r="AE35" s="191">
        <f t="shared" si="47"/>
        <v>0</v>
      </c>
      <c r="AF35" s="191">
        <f t="shared" si="47"/>
        <v>0</v>
      </c>
      <c r="AG35" s="191">
        <f t="shared" si="47"/>
        <v>0</v>
      </c>
      <c r="AH35" s="191">
        <f t="shared" si="47"/>
        <v>0</v>
      </c>
      <c r="AI35" s="191">
        <f t="shared" si="47"/>
        <v>0</v>
      </c>
      <c r="AJ35" s="191">
        <f t="shared" si="47"/>
        <v>0</v>
      </c>
      <c r="AK35" s="191">
        <f t="shared" si="47"/>
        <v>0</v>
      </c>
      <c r="AL35" s="192">
        <f t="shared" si="47"/>
        <v>0</v>
      </c>
      <c r="AM35" s="191">
        <f t="shared" si="47"/>
        <v>0</v>
      </c>
      <c r="AN35" s="191">
        <f t="shared" si="47"/>
        <v>0</v>
      </c>
      <c r="AO35" s="191">
        <f t="shared" si="47"/>
        <v>0</v>
      </c>
      <c r="AP35" s="191">
        <f t="shared" si="47"/>
        <v>0</v>
      </c>
      <c r="AQ35" s="191">
        <f t="shared" si="47"/>
        <v>0</v>
      </c>
      <c r="AR35" s="191">
        <f t="shared" si="47"/>
        <v>0</v>
      </c>
      <c r="AS35" s="191">
        <f t="shared" si="47"/>
        <v>0</v>
      </c>
      <c r="AT35" s="191">
        <f t="shared" si="47"/>
        <v>0</v>
      </c>
      <c r="AU35" s="191">
        <f t="shared" si="47"/>
        <v>0</v>
      </c>
      <c r="AV35" s="191">
        <f t="shared" si="47"/>
        <v>0</v>
      </c>
      <c r="AW35" s="191">
        <f t="shared" si="47"/>
        <v>0</v>
      </c>
      <c r="AX35" s="191">
        <f t="shared" si="47"/>
        <v>0</v>
      </c>
      <c r="AY35" s="191">
        <f t="shared" si="47"/>
        <v>0</v>
      </c>
      <c r="AZ35" s="191">
        <f t="shared" si="47"/>
        <v>0</v>
      </c>
      <c r="BA35" s="191">
        <f t="shared" si="47"/>
        <v>0</v>
      </c>
      <c r="BB35" s="191">
        <f t="shared" si="47"/>
        <v>0</v>
      </c>
      <c r="BC35" s="191">
        <f t="shared" si="47"/>
        <v>0</v>
      </c>
      <c r="BD35" s="192">
        <f t="shared" si="47"/>
        <v>0</v>
      </c>
      <c r="BE35" s="193">
        <f t="shared" si="47"/>
        <v>0</v>
      </c>
      <c r="BF35" s="191">
        <f t="shared" si="47"/>
        <v>0</v>
      </c>
      <c r="BG35" s="191">
        <f t="shared" si="47"/>
        <v>0</v>
      </c>
      <c r="BH35" s="191">
        <f t="shared" si="47"/>
        <v>0</v>
      </c>
      <c r="BI35" s="191">
        <f t="shared" si="47"/>
        <v>0</v>
      </c>
      <c r="BJ35" s="194">
        <f t="shared" si="47"/>
        <v>0</v>
      </c>
      <c r="BK35" s="192">
        <f t="shared" si="47"/>
        <v>0</v>
      </c>
      <c r="BL35" s="194">
        <f t="shared" si="47"/>
        <v>0</v>
      </c>
      <c r="BM35" s="192">
        <f t="shared" si="47"/>
        <v>0</v>
      </c>
      <c r="BN35" s="195">
        <f t="shared" si="47"/>
        <v>0</v>
      </c>
      <c r="BO35" s="192">
        <f t="shared" ref="BO35:BX35" si="48">SUM(BO36:BO37)</f>
        <v>0</v>
      </c>
      <c r="BP35" s="195">
        <f t="shared" si="48"/>
        <v>0</v>
      </c>
      <c r="BQ35" s="192">
        <f t="shared" si="48"/>
        <v>0</v>
      </c>
      <c r="BR35" s="195">
        <f t="shared" si="48"/>
        <v>0</v>
      </c>
      <c r="BS35" s="192">
        <f t="shared" si="48"/>
        <v>0</v>
      </c>
      <c r="BT35" s="195">
        <f t="shared" si="48"/>
        <v>0</v>
      </c>
      <c r="BU35" s="192">
        <f t="shared" si="48"/>
        <v>0</v>
      </c>
      <c r="BV35" s="195">
        <f t="shared" si="48"/>
        <v>0</v>
      </c>
      <c r="BW35" s="192">
        <f t="shared" si="48"/>
        <v>0</v>
      </c>
      <c r="BX35" s="195">
        <f t="shared" si="48"/>
        <v>0</v>
      </c>
      <c r="BY35" s="195">
        <f>SUM(BY36:BY37)</f>
        <v>0</v>
      </c>
      <c r="BZ35" s="195">
        <f>SUM(BZ36:BZ37)</f>
        <v>0</v>
      </c>
      <c r="CA35" s="195">
        <f>SUM(CA36:CA37)</f>
        <v>0</v>
      </c>
      <c r="CB35" s="59">
        <f t="shared" si="2"/>
        <v>0</v>
      </c>
    </row>
    <row r="36" spans="1:80" ht="27" thickBot="1" x14ac:dyDescent="0.3">
      <c r="A36" s="196" t="s">
        <v>20</v>
      </c>
      <c r="B36" s="175"/>
      <c r="C36" s="176">
        <f t="shared" ref="C36:BD36" si="49">IFERROR(ROUND($BY36/$BY131*C131,3),0)</f>
        <v>0</v>
      </c>
      <c r="D36" s="177">
        <f t="shared" si="49"/>
        <v>0</v>
      </c>
      <c r="E36" s="177">
        <f t="shared" si="49"/>
        <v>0</v>
      </c>
      <c r="F36" s="177">
        <f t="shared" si="49"/>
        <v>0</v>
      </c>
      <c r="G36" s="177">
        <f t="shared" si="49"/>
        <v>0</v>
      </c>
      <c r="H36" s="177">
        <f t="shared" si="49"/>
        <v>0</v>
      </c>
      <c r="I36" s="177">
        <f t="shared" si="49"/>
        <v>0</v>
      </c>
      <c r="J36" s="177">
        <f t="shared" si="49"/>
        <v>0</v>
      </c>
      <c r="K36" s="177">
        <f t="shared" si="49"/>
        <v>0</v>
      </c>
      <c r="L36" s="177">
        <f t="shared" si="49"/>
        <v>0</v>
      </c>
      <c r="M36" s="177">
        <f t="shared" si="49"/>
        <v>0</v>
      </c>
      <c r="N36" s="177">
        <f t="shared" si="49"/>
        <v>0</v>
      </c>
      <c r="O36" s="177">
        <f t="shared" si="49"/>
        <v>0</v>
      </c>
      <c r="P36" s="177">
        <f t="shared" si="49"/>
        <v>0</v>
      </c>
      <c r="Q36" s="177">
        <f t="shared" si="49"/>
        <v>0</v>
      </c>
      <c r="R36" s="177">
        <f t="shared" si="49"/>
        <v>0</v>
      </c>
      <c r="S36" s="177">
        <f t="shared" si="49"/>
        <v>0</v>
      </c>
      <c r="T36" s="178">
        <f t="shared" si="49"/>
        <v>0</v>
      </c>
      <c r="U36" s="176">
        <f t="shared" si="49"/>
        <v>0</v>
      </c>
      <c r="V36" s="177">
        <f t="shared" si="49"/>
        <v>0</v>
      </c>
      <c r="W36" s="177">
        <f t="shared" si="49"/>
        <v>0</v>
      </c>
      <c r="X36" s="177">
        <f t="shared" si="49"/>
        <v>0</v>
      </c>
      <c r="Y36" s="177">
        <f t="shared" si="49"/>
        <v>0</v>
      </c>
      <c r="Z36" s="177">
        <f t="shared" si="49"/>
        <v>0</v>
      </c>
      <c r="AA36" s="177">
        <f t="shared" si="49"/>
        <v>0</v>
      </c>
      <c r="AB36" s="177">
        <f t="shared" si="49"/>
        <v>0</v>
      </c>
      <c r="AC36" s="177">
        <f t="shared" si="49"/>
        <v>0</v>
      </c>
      <c r="AD36" s="177">
        <f t="shared" si="49"/>
        <v>0</v>
      </c>
      <c r="AE36" s="177">
        <f t="shared" si="49"/>
        <v>0</v>
      </c>
      <c r="AF36" s="177">
        <f t="shared" si="49"/>
        <v>0</v>
      </c>
      <c r="AG36" s="177">
        <f t="shared" si="49"/>
        <v>0</v>
      </c>
      <c r="AH36" s="177">
        <f t="shared" si="49"/>
        <v>0</v>
      </c>
      <c r="AI36" s="177">
        <f t="shared" si="49"/>
        <v>0</v>
      </c>
      <c r="AJ36" s="177">
        <f t="shared" si="49"/>
        <v>0</v>
      </c>
      <c r="AK36" s="177">
        <f t="shared" si="49"/>
        <v>0</v>
      </c>
      <c r="AL36" s="178">
        <f t="shared" si="49"/>
        <v>0</v>
      </c>
      <c r="AM36" s="176">
        <f t="shared" si="49"/>
        <v>0</v>
      </c>
      <c r="AN36" s="177">
        <f t="shared" si="49"/>
        <v>0</v>
      </c>
      <c r="AO36" s="177">
        <f t="shared" si="49"/>
        <v>0</v>
      </c>
      <c r="AP36" s="177">
        <f t="shared" si="49"/>
        <v>0</v>
      </c>
      <c r="AQ36" s="177">
        <f t="shared" si="49"/>
        <v>0</v>
      </c>
      <c r="AR36" s="177">
        <f t="shared" si="49"/>
        <v>0</v>
      </c>
      <c r="AS36" s="177">
        <f t="shared" si="49"/>
        <v>0</v>
      </c>
      <c r="AT36" s="177">
        <f t="shared" si="49"/>
        <v>0</v>
      </c>
      <c r="AU36" s="177">
        <f t="shared" si="49"/>
        <v>0</v>
      </c>
      <c r="AV36" s="177">
        <f t="shared" si="49"/>
        <v>0</v>
      </c>
      <c r="AW36" s="177">
        <f t="shared" si="49"/>
        <v>0</v>
      </c>
      <c r="AX36" s="177">
        <f t="shared" si="49"/>
        <v>0</v>
      </c>
      <c r="AY36" s="177">
        <f t="shared" si="49"/>
        <v>0</v>
      </c>
      <c r="AZ36" s="177">
        <f t="shared" si="49"/>
        <v>0</v>
      </c>
      <c r="BA36" s="177">
        <f t="shared" si="49"/>
        <v>0</v>
      </c>
      <c r="BB36" s="177">
        <f t="shared" si="49"/>
        <v>0</v>
      </c>
      <c r="BC36" s="177">
        <f t="shared" si="49"/>
        <v>0</v>
      </c>
      <c r="BD36" s="178">
        <f t="shared" si="49"/>
        <v>0</v>
      </c>
      <c r="BE36" s="179">
        <f t="shared" ref="BE36:BJ36" si="50">IFERROR(ROUND($BZ36/$BZ131*BE131,3),0)</f>
        <v>0</v>
      </c>
      <c r="BF36" s="177">
        <f t="shared" si="50"/>
        <v>0</v>
      </c>
      <c r="BG36" s="177">
        <f t="shared" si="50"/>
        <v>0</v>
      </c>
      <c r="BH36" s="177">
        <f t="shared" si="50"/>
        <v>0</v>
      </c>
      <c r="BI36" s="177">
        <f t="shared" si="50"/>
        <v>0</v>
      </c>
      <c r="BJ36" s="180">
        <f t="shared" si="50"/>
        <v>0</v>
      </c>
      <c r="BK36" s="181"/>
      <c r="BL36" s="182"/>
      <c r="BM36" s="181"/>
      <c r="BN36" s="183"/>
      <c r="BO36" s="181"/>
      <c r="BP36" s="183"/>
      <c r="BQ36" s="181"/>
      <c r="BR36" s="183"/>
      <c r="BS36" s="181"/>
      <c r="BT36" s="183"/>
      <c r="BU36" s="181"/>
      <c r="BV36" s="183"/>
      <c r="BW36" s="181"/>
      <c r="BX36" s="183"/>
      <c r="BY36" s="179">
        <f>BK36+BM36+BO36+BQ36+BS36+BU36+BW36</f>
        <v>0</v>
      </c>
      <c r="BZ36" s="179">
        <f>BL36+BN36+BP36+BR36+BT36+BV36+BX36</f>
        <v>0</v>
      </c>
      <c r="CA36" s="178">
        <f>BY36+BZ36</f>
        <v>0</v>
      </c>
      <c r="CB36" s="59">
        <f t="shared" si="2"/>
        <v>0</v>
      </c>
    </row>
    <row r="37" spans="1:80" ht="13.8" thickBot="1" x14ac:dyDescent="0.3">
      <c r="A37" s="197" t="s">
        <v>21</v>
      </c>
      <c r="B37" s="137"/>
      <c r="C37" s="138">
        <f t="shared" ref="C37:BD37" si="51">IFERROR(ROUND($BY37/$BY131*C131,3),0)</f>
        <v>0</v>
      </c>
      <c r="D37" s="139">
        <f t="shared" si="51"/>
        <v>0</v>
      </c>
      <c r="E37" s="139">
        <f t="shared" si="51"/>
        <v>0</v>
      </c>
      <c r="F37" s="139">
        <f t="shared" si="51"/>
        <v>0</v>
      </c>
      <c r="G37" s="139">
        <f t="shared" si="51"/>
        <v>0</v>
      </c>
      <c r="H37" s="139">
        <f t="shared" si="51"/>
        <v>0</v>
      </c>
      <c r="I37" s="139">
        <f t="shared" si="51"/>
        <v>0</v>
      </c>
      <c r="J37" s="139">
        <f t="shared" si="51"/>
        <v>0</v>
      </c>
      <c r="K37" s="139">
        <f t="shared" si="51"/>
        <v>0</v>
      </c>
      <c r="L37" s="139">
        <f t="shared" si="51"/>
        <v>0</v>
      </c>
      <c r="M37" s="139">
        <f t="shared" si="51"/>
        <v>0</v>
      </c>
      <c r="N37" s="139">
        <f t="shared" si="51"/>
        <v>0</v>
      </c>
      <c r="O37" s="139">
        <f t="shared" si="51"/>
        <v>0</v>
      </c>
      <c r="P37" s="139">
        <f t="shared" si="51"/>
        <v>0</v>
      </c>
      <c r="Q37" s="139">
        <f t="shared" si="51"/>
        <v>0</v>
      </c>
      <c r="R37" s="139">
        <f t="shared" si="51"/>
        <v>0</v>
      </c>
      <c r="S37" s="139">
        <f t="shared" si="51"/>
        <v>0</v>
      </c>
      <c r="T37" s="140">
        <f t="shared" si="51"/>
        <v>0</v>
      </c>
      <c r="U37" s="138">
        <f t="shared" si="51"/>
        <v>0</v>
      </c>
      <c r="V37" s="139">
        <f t="shared" si="51"/>
        <v>0</v>
      </c>
      <c r="W37" s="139">
        <f t="shared" si="51"/>
        <v>0</v>
      </c>
      <c r="X37" s="139">
        <f t="shared" si="51"/>
        <v>0</v>
      </c>
      <c r="Y37" s="139">
        <f t="shared" si="51"/>
        <v>0</v>
      </c>
      <c r="Z37" s="139">
        <f t="shared" si="51"/>
        <v>0</v>
      </c>
      <c r="AA37" s="139">
        <f t="shared" si="51"/>
        <v>0</v>
      </c>
      <c r="AB37" s="139">
        <f t="shared" si="51"/>
        <v>0</v>
      </c>
      <c r="AC37" s="139">
        <f t="shared" si="51"/>
        <v>0</v>
      </c>
      <c r="AD37" s="139">
        <f t="shared" si="51"/>
        <v>0</v>
      </c>
      <c r="AE37" s="139">
        <f t="shared" si="51"/>
        <v>0</v>
      </c>
      <c r="AF37" s="139">
        <f t="shared" si="51"/>
        <v>0</v>
      </c>
      <c r="AG37" s="139">
        <f t="shared" si="51"/>
        <v>0</v>
      </c>
      <c r="AH37" s="139">
        <f t="shared" si="51"/>
        <v>0</v>
      </c>
      <c r="AI37" s="139">
        <f t="shared" si="51"/>
        <v>0</v>
      </c>
      <c r="AJ37" s="139">
        <f t="shared" si="51"/>
        <v>0</v>
      </c>
      <c r="AK37" s="139">
        <f t="shared" si="51"/>
        <v>0</v>
      </c>
      <c r="AL37" s="140">
        <f t="shared" si="51"/>
        <v>0</v>
      </c>
      <c r="AM37" s="138">
        <f t="shared" si="51"/>
        <v>0</v>
      </c>
      <c r="AN37" s="139">
        <f t="shared" si="51"/>
        <v>0</v>
      </c>
      <c r="AO37" s="139">
        <f t="shared" si="51"/>
        <v>0</v>
      </c>
      <c r="AP37" s="139">
        <f t="shared" si="51"/>
        <v>0</v>
      </c>
      <c r="AQ37" s="139">
        <f t="shared" si="51"/>
        <v>0</v>
      </c>
      <c r="AR37" s="139">
        <f t="shared" si="51"/>
        <v>0</v>
      </c>
      <c r="AS37" s="139">
        <f t="shared" si="51"/>
        <v>0</v>
      </c>
      <c r="AT37" s="139">
        <f t="shared" si="51"/>
        <v>0</v>
      </c>
      <c r="AU37" s="139">
        <f t="shared" si="51"/>
        <v>0</v>
      </c>
      <c r="AV37" s="139">
        <f t="shared" si="51"/>
        <v>0</v>
      </c>
      <c r="AW37" s="139">
        <f t="shared" si="51"/>
        <v>0</v>
      </c>
      <c r="AX37" s="139">
        <f t="shared" si="51"/>
        <v>0</v>
      </c>
      <c r="AY37" s="139">
        <f t="shared" si="51"/>
        <v>0</v>
      </c>
      <c r="AZ37" s="139">
        <f t="shared" si="51"/>
        <v>0</v>
      </c>
      <c r="BA37" s="139">
        <f t="shared" si="51"/>
        <v>0</v>
      </c>
      <c r="BB37" s="139">
        <f t="shared" si="51"/>
        <v>0</v>
      </c>
      <c r="BC37" s="139">
        <f t="shared" si="51"/>
        <v>0</v>
      </c>
      <c r="BD37" s="140">
        <f t="shared" si="51"/>
        <v>0</v>
      </c>
      <c r="BE37" s="141">
        <f t="shared" ref="BE37:BJ37" si="52">IFERROR(ROUND($BZ37/$BZ131*BE131,3),0)</f>
        <v>0</v>
      </c>
      <c r="BF37" s="139">
        <f t="shared" si="52"/>
        <v>0</v>
      </c>
      <c r="BG37" s="139">
        <f t="shared" si="52"/>
        <v>0</v>
      </c>
      <c r="BH37" s="139">
        <f t="shared" si="52"/>
        <v>0</v>
      </c>
      <c r="BI37" s="139">
        <f t="shared" si="52"/>
        <v>0</v>
      </c>
      <c r="BJ37" s="142">
        <f t="shared" si="52"/>
        <v>0</v>
      </c>
      <c r="BK37" s="158"/>
      <c r="BL37" s="159"/>
      <c r="BM37" s="158"/>
      <c r="BN37" s="188"/>
      <c r="BO37" s="158"/>
      <c r="BP37" s="188"/>
      <c r="BQ37" s="158"/>
      <c r="BR37" s="188"/>
      <c r="BS37" s="158"/>
      <c r="BT37" s="188"/>
      <c r="BU37" s="158"/>
      <c r="BV37" s="188"/>
      <c r="BW37" s="158"/>
      <c r="BX37" s="188"/>
      <c r="BY37" s="179">
        <f>BK37+BM37+BO37+BQ37+BS37+BU37+BW37</f>
        <v>0</v>
      </c>
      <c r="BZ37" s="179">
        <f>BL37+BN37+BP37+BR37+BT37+BV37+BX37</f>
        <v>0</v>
      </c>
      <c r="CA37" s="140">
        <f>BY37+BZ37</f>
        <v>0</v>
      </c>
      <c r="CB37" s="59">
        <f t="shared" si="2"/>
        <v>0</v>
      </c>
    </row>
    <row r="38" spans="1:80" ht="13.8" thickBot="1" x14ac:dyDescent="0.3">
      <c r="A38" s="198" t="s">
        <v>6</v>
      </c>
      <c r="B38" s="199">
        <v>223</v>
      </c>
      <c r="C38" s="200">
        <f>C39+C44+C47+C48</f>
        <v>718.41499999999996</v>
      </c>
      <c r="D38" s="200">
        <f t="shared" ref="D38:BJ38" si="53">D39+D44+D47+D48</f>
        <v>0</v>
      </c>
      <c r="E38" s="200">
        <f t="shared" si="53"/>
        <v>0</v>
      </c>
      <c r="F38" s="200">
        <f t="shared" si="53"/>
        <v>0</v>
      </c>
      <c r="G38" s="200">
        <f t="shared" si="53"/>
        <v>0</v>
      </c>
      <c r="H38" s="200">
        <f t="shared" si="53"/>
        <v>0</v>
      </c>
      <c r="I38" s="200">
        <f t="shared" si="53"/>
        <v>0</v>
      </c>
      <c r="J38" s="200">
        <f t="shared" si="53"/>
        <v>0</v>
      </c>
      <c r="K38" s="200">
        <f t="shared" si="53"/>
        <v>0</v>
      </c>
      <c r="L38" s="200">
        <f t="shared" si="53"/>
        <v>0</v>
      </c>
      <c r="M38" s="200">
        <f t="shared" si="53"/>
        <v>0</v>
      </c>
      <c r="N38" s="200">
        <f t="shared" si="53"/>
        <v>0</v>
      </c>
      <c r="O38" s="200">
        <f t="shared" si="53"/>
        <v>16.740000000000002</v>
      </c>
      <c r="P38" s="200">
        <f t="shared" si="53"/>
        <v>0</v>
      </c>
      <c r="Q38" s="200">
        <f t="shared" si="53"/>
        <v>0</v>
      </c>
      <c r="R38" s="200">
        <f t="shared" si="53"/>
        <v>0</v>
      </c>
      <c r="S38" s="200">
        <f t="shared" si="53"/>
        <v>0</v>
      </c>
      <c r="T38" s="200">
        <f t="shared" si="53"/>
        <v>0</v>
      </c>
      <c r="U38" s="200">
        <f t="shared" si="53"/>
        <v>290.15599999999995</v>
      </c>
      <c r="V38" s="200">
        <f t="shared" si="53"/>
        <v>0</v>
      </c>
      <c r="W38" s="200">
        <f t="shared" si="53"/>
        <v>0</v>
      </c>
      <c r="X38" s="200">
        <f t="shared" si="53"/>
        <v>0</v>
      </c>
      <c r="Y38" s="200">
        <f t="shared" si="53"/>
        <v>0</v>
      </c>
      <c r="Z38" s="200">
        <f t="shared" si="53"/>
        <v>0</v>
      </c>
      <c r="AA38" s="200">
        <f t="shared" si="53"/>
        <v>299.92099999999999</v>
      </c>
      <c r="AB38" s="200">
        <f t="shared" si="53"/>
        <v>0</v>
      </c>
      <c r="AC38" s="200">
        <f t="shared" si="53"/>
        <v>0</v>
      </c>
      <c r="AD38" s="200">
        <f t="shared" si="53"/>
        <v>0</v>
      </c>
      <c r="AE38" s="200">
        <f t="shared" si="53"/>
        <v>0</v>
      </c>
      <c r="AF38" s="200">
        <f t="shared" si="53"/>
        <v>0</v>
      </c>
      <c r="AG38" s="200">
        <f t="shared" si="53"/>
        <v>8.3710000000000004</v>
      </c>
      <c r="AH38" s="200">
        <f t="shared" si="53"/>
        <v>0</v>
      </c>
      <c r="AI38" s="200">
        <f t="shared" si="53"/>
        <v>0</v>
      </c>
      <c r="AJ38" s="200">
        <f t="shared" si="53"/>
        <v>0</v>
      </c>
      <c r="AK38" s="200">
        <f t="shared" si="53"/>
        <v>0</v>
      </c>
      <c r="AL38" s="200">
        <f t="shared" si="53"/>
        <v>0</v>
      </c>
      <c r="AM38" s="200">
        <f t="shared" si="53"/>
        <v>36.268999999999998</v>
      </c>
      <c r="AN38" s="200">
        <f t="shared" si="53"/>
        <v>0</v>
      </c>
      <c r="AO38" s="200">
        <f t="shared" si="53"/>
        <v>0</v>
      </c>
      <c r="AP38" s="200">
        <f t="shared" si="53"/>
        <v>0</v>
      </c>
      <c r="AQ38" s="200">
        <f t="shared" si="53"/>
        <v>0</v>
      </c>
      <c r="AR38" s="200">
        <f t="shared" si="53"/>
        <v>0</v>
      </c>
      <c r="AS38" s="200">
        <f t="shared" si="53"/>
        <v>75.33</v>
      </c>
      <c r="AT38" s="200">
        <f t="shared" si="53"/>
        <v>0</v>
      </c>
      <c r="AU38" s="200">
        <f t="shared" si="53"/>
        <v>0</v>
      </c>
      <c r="AV38" s="200">
        <f t="shared" si="53"/>
        <v>0</v>
      </c>
      <c r="AW38" s="200">
        <f t="shared" si="53"/>
        <v>0</v>
      </c>
      <c r="AX38" s="200">
        <f t="shared" si="53"/>
        <v>0</v>
      </c>
      <c r="AY38" s="200">
        <f t="shared" si="53"/>
        <v>0</v>
      </c>
      <c r="AZ38" s="200">
        <f t="shared" si="53"/>
        <v>0</v>
      </c>
      <c r="BA38" s="200">
        <f t="shared" si="53"/>
        <v>0</v>
      </c>
      <c r="BB38" s="200">
        <f t="shared" si="53"/>
        <v>0</v>
      </c>
      <c r="BC38" s="200">
        <f t="shared" si="53"/>
        <v>0</v>
      </c>
      <c r="BD38" s="200">
        <f t="shared" si="53"/>
        <v>0</v>
      </c>
      <c r="BE38" s="200">
        <f t="shared" si="53"/>
        <v>0</v>
      </c>
      <c r="BF38" s="200">
        <f t="shared" si="53"/>
        <v>0</v>
      </c>
      <c r="BG38" s="200">
        <f t="shared" si="53"/>
        <v>0</v>
      </c>
      <c r="BH38" s="200">
        <f t="shared" si="53"/>
        <v>0</v>
      </c>
      <c r="BI38" s="200">
        <f t="shared" si="53"/>
        <v>0</v>
      </c>
      <c r="BJ38" s="200">
        <f t="shared" si="53"/>
        <v>0</v>
      </c>
      <c r="BK38" s="200">
        <f>BK39+BK44+BK47+BK48</f>
        <v>1445.2</v>
      </c>
      <c r="BL38" s="201">
        <f>BL39+BL44+BL47+BL48</f>
        <v>0</v>
      </c>
      <c r="BM38" s="200">
        <f>BM39+BM44+BM47+BM48</f>
        <v>0</v>
      </c>
      <c r="BN38" s="202">
        <f>BN39+BN44+BN47+BN48</f>
        <v>0</v>
      </c>
      <c r="BO38" s="200">
        <f t="shared" ref="BO38:BX38" si="54">BO39+BO44+BO47+BO48</f>
        <v>0</v>
      </c>
      <c r="BP38" s="202">
        <f t="shared" si="54"/>
        <v>0</v>
      </c>
      <c r="BQ38" s="200">
        <f t="shared" si="54"/>
        <v>0</v>
      </c>
      <c r="BR38" s="202">
        <f t="shared" si="54"/>
        <v>0</v>
      </c>
      <c r="BS38" s="200">
        <f t="shared" si="54"/>
        <v>0</v>
      </c>
      <c r="BT38" s="202">
        <f t="shared" si="54"/>
        <v>0</v>
      </c>
      <c r="BU38" s="200">
        <f t="shared" si="54"/>
        <v>0</v>
      </c>
      <c r="BV38" s="202">
        <f t="shared" si="54"/>
        <v>0</v>
      </c>
      <c r="BW38" s="200">
        <f t="shared" si="54"/>
        <v>0</v>
      </c>
      <c r="BX38" s="202">
        <f t="shared" si="54"/>
        <v>0</v>
      </c>
      <c r="BY38" s="203">
        <f>BY39+BY44+BY47+BY48</f>
        <v>1445.2</v>
      </c>
      <c r="BZ38" s="200">
        <f>BZ39+BZ44+BZ47+BZ48</f>
        <v>0</v>
      </c>
      <c r="CA38" s="200">
        <f>CA39+CA44+CA47+CA48</f>
        <v>1445.2</v>
      </c>
      <c r="CB38" s="59">
        <f t="shared" si="2"/>
        <v>1.9999999999527063E-3</v>
      </c>
    </row>
    <row r="39" spans="1:80" ht="13.8" thickBot="1" x14ac:dyDescent="0.3">
      <c r="A39" s="147" t="s">
        <v>22</v>
      </c>
      <c r="B39" s="148">
        <v>223</v>
      </c>
      <c r="C39" s="113">
        <f t="shared" ref="C39:BN39" si="55">C40+C41</f>
        <v>330.72399999999999</v>
      </c>
      <c r="D39" s="113">
        <f t="shared" si="55"/>
        <v>0</v>
      </c>
      <c r="E39" s="113">
        <f t="shared" si="55"/>
        <v>0</v>
      </c>
      <c r="F39" s="113">
        <f t="shared" si="55"/>
        <v>0</v>
      </c>
      <c r="G39" s="113">
        <f t="shared" si="55"/>
        <v>0</v>
      </c>
      <c r="H39" s="113">
        <f t="shared" si="55"/>
        <v>0</v>
      </c>
      <c r="I39" s="113">
        <f t="shared" si="55"/>
        <v>0</v>
      </c>
      <c r="J39" s="113">
        <f t="shared" si="55"/>
        <v>0</v>
      </c>
      <c r="K39" s="113">
        <f t="shared" si="55"/>
        <v>0</v>
      </c>
      <c r="L39" s="113">
        <f t="shared" si="55"/>
        <v>0</v>
      </c>
      <c r="M39" s="113">
        <f t="shared" si="55"/>
        <v>0</v>
      </c>
      <c r="N39" s="113">
        <f t="shared" si="55"/>
        <v>0</v>
      </c>
      <c r="O39" s="113">
        <f t="shared" si="55"/>
        <v>7.7060000000000004</v>
      </c>
      <c r="P39" s="113">
        <f t="shared" si="55"/>
        <v>0</v>
      </c>
      <c r="Q39" s="113">
        <f t="shared" si="55"/>
        <v>0</v>
      </c>
      <c r="R39" s="113">
        <f t="shared" si="55"/>
        <v>0</v>
      </c>
      <c r="S39" s="113">
        <f t="shared" si="55"/>
        <v>0</v>
      </c>
      <c r="T39" s="113">
        <f t="shared" si="55"/>
        <v>0</v>
      </c>
      <c r="U39" s="113">
        <f t="shared" si="55"/>
        <v>133.57399999999998</v>
      </c>
      <c r="V39" s="113">
        <f t="shared" si="55"/>
        <v>0</v>
      </c>
      <c r="W39" s="113">
        <f t="shared" si="55"/>
        <v>0</v>
      </c>
      <c r="X39" s="113">
        <f t="shared" si="55"/>
        <v>0</v>
      </c>
      <c r="Y39" s="113">
        <f t="shared" si="55"/>
        <v>0</v>
      </c>
      <c r="Z39" s="113">
        <f t="shared" si="55"/>
        <v>0</v>
      </c>
      <c r="AA39" s="113">
        <f t="shared" si="55"/>
        <v>138.06899999999999</v>
      </c>
      <c r="AB39" s="113">
        <f t="shared" si="55"/>
        <v>0</v>
      </c>
      <c r="AC39" s="113">
        <f t="shared" si="55"/>
        <v>0</v>
      </c>
      <c r="AD39" s="113">
        <f t="shared" si="55"/>
        <v>0</v>
      </c>
      <c r="AE39" s="113">
        <f t="shared" si="55"/>
        <v>0</v>
      </c>
      <c r="AF39" s="113">
        <f t="shared" si="55"/>
        <v>0</v>
      </c>
      <c r="AG39" s="113">
        <f t="shared" si="55"/>
        <v>3.8540000000000001</v>
      </c>
      <c r="AH39" s="113">
        <f t="shared" si="55"/>
        <v>0</v>
      </c>
      <c r="AI39" s="113">
        <f t="shared" si="55"/>
        <v>0</v>
      </c>
      <c r="AJ39" s="113">
        <f t="shared" si="55"/>
        <v>0</v>
      </c>
      <c r="AK39" s="113">
        <f t="shared" si="55"/>
        <v>0</v>
      </c>
      <c r="AL39" s="149">
        <f t="shared" si="55"/>
        <v>0</v>
      </c>
      <c r="AM39" s="113">
        <f t="shared" si="55"/>
        <v>16.696999999999999</v>
      </c>
      <c r="AN39" s="113">
        <f t="shared" si="55"/>
        <v>0</v>
      </c>
      <c r="AO39" s="113">
        <f t="shared" si="55"/>
        <v>0</v>
      </c>
      <c r="AP39" s="113">
        <f t="shared" si="55"/>
        <v>0</v>
      </c>
      <c r="AQ39" s="113">
        <f t="shared" si="55"/>
        <v>0</v>
      </c>
      <c r="AR39" s="113">
        <f t="shared" si="55"/>
        <v>0</v>
      </c>
      <c r="AS39" s="113">
        <f t="shared" si="55"/>
        <v>34.677999999999997</v>
      </c>
      <c r="AT39" s="113">
        <f t="shared" si="55"/>
        <v>0</v>
      </c>
      <c r="AU39" s="113">
        <f t="shared" si="55"/>
        <v>0</v>
      </c>
      <c r="AV39" s="113">
        <f t="shared" si="55"/>
        <v>0</v>
      </c>
      <c r="AW39" s="113">
        <f t="shared" si="55"/>
        <v>0</v>
      </c>
      <c r="AX39" s="113">
        <f t="shared" si="55"/>
        <v>0</v>
      </c>
      <c r="AY39" s="113">
        <f t="shared" si="55"/>
        <v>0</v>
      </c>
      <c r="AZ39" s="113">
        <f t="shared" si="55"/>
        <v>0</v>
      </c>
      <c r="BA39" s="113">
        <f t="shared" si="55"/>
        <v>0</v>
      </c>
      <c r="BB39" s="113">
        <f t="shared" si="55"/>
        <v>0</v>
      </c>
      <c r="BC39" s="113">
        <f t="shared" si="55"/>
        <v>0</v>
      </c>
      <c r="BD39" s="149">
        <f t="shared" si="55"/>
        <v>0</v>
      </c>
      <c r="BE39" s="117">
        <f t="shared" si="55"/>
        <v>0</v>
      </c>
      <c r="BF39" s="113">
        <f t="shared" si="55"/>
        <v>0</v>
      </c>
      <c r="BG39" s="113">
        <f t="shared" si="55"/>
        <v>0</v>
      </c>
      <c r="BH39" s="113">
        <f t="shared" si="55"/>
        <v>0</v>
      </c>
      <c r="BI39" s="113">
        <f t="shared" si="55"/>
        <v>0</v>
      </c>
      <c r="BJ39" s="150">
        <f t="shared" si="55"/>
        <v>0</v>
      </c>
      <c r="BK39" s="149">
        <f t="shared" si="55"/>
        <v>665.3</v>
      </c>
      <c r="BL39" s="150">
        <f t="shared" si="55"/>
        <v>0</v>
      </c>
      <c r="BM39" s="149">
        <f t="shared" si="55"/>
        <v>0</v>
      </c>
      <c r="BN39" s="173">
        <f t="shared" si="55"/>
        <v>0</v>
      </c>
      <c r="BO39" s="149">
        <f t="shared" ref="BO39:BX39" si="56">BO40+BO41</f>
        <v>0</v>
      </c>
      <c r="BP39" s="173">
        <f t="shared" si="56"/>
        <v>0</v>
      </c>
      <c r="BQ39" s="149">
        <f t="shared" si="56"/>
        <v>0</v>
      </c>
      <c r="BR39" s="173">
        <f t="shared" si="56"/>
        <v>0</v>
      </c>
      <c r="BS39" s="149">
        <f t="shared" si="56"/>
        <v>0</v>
      </c>
      <c r="BT39" s="173">
        <f t="shared" si="56"/>
        <v>0</v>
      </c>
      <c r="BU39" s="149">
        <f t="shared" si="56"/>
        <v>0</v>
      </c>
      <c r="BV39" s="173">
        <f t="shared" si="56"/>
        <v>0</v>
      </c>
      <c r="BW39" s="149">
        <f t="shared" si="56"/>
        <v>0</v>
      </c>
      <c r="BX39" s="173">
        <f t="shared" si="56"/>
        <v>0</v>
      </c>
      <c r="BY39" s="173">
        <f>BY40+BY41</f>
        <v>665.3</v>
      </c>
      <c r="BZ39" s="173">
        <f>BZ40+BZ41</f>
        <v>0</v>
      </c>
      <c r="CA39" s="173">
        <f>CA40+CA41</f>
        <v>665.3</v>
      </c>
      <c r="CB39" s="59">
        <f t="shared" si="2"/>
        <v>2.0000000000663931E-3</v>
      </c>
    </row>
    <row r="40" spans="1:80" x14ac:dyDescent="0.25">
      <c r="A40" s="204" t="s">
        <v>23</v>
      </c>
      <c r="B40" s="205"/>
      <c r="C40" s="176">
        <f t="shared" ref="C40:BD40" si="57">IFERROR(ROUND($BY40/$BY131*C131,3),0)</f>
        <v>55.676000000000002</v>
      </c>
      <c r="D40" s="177">
        <f t="shared" si="57"/>
        <v>0</v>
      </c>
      <c r="E40" s="177">
        <f t="shared" si="57"/>
        <v>0</v>
      </c>
      <c r="F40" s="177">
        <f t="shared" si="57"/>
        <v>0</v>
      </c>
      <c r="G40" s="177">
        <f t="shared" si="57"/>
        <v>0</v>
      </c>
      <c r="H40" s="177">
        <f t="shared" si="57"/>
        <v>0</v>
      </c>
      <c r="I40" s="177">
        <f t="shared" si="57"/>
        <v>0</v>
      </c>
      <c r="J40" s="177">
        <f t="shared" si="57"/>
        <v>0</v>
      </c>
      <c r="K40" s="177">
        <f t="shared" si="57"/>
        <v>0</v>
      </c>
      <c r="L40" s="177">
        <f t="shared" si="57"/>
        <v>0</v>
      </c>
      <c r="M40" s="177">
        <f t="shared" si="57"/>
        <v>0</v>
      </c>
      <c r="N40" s="177">
        <f t="shared" si="57"/>
        <v>0</v>
      </c>
      <c r="O40" s="177">
        <f t="shared" si="57"/>
        <v>1.2969999999999999</v>
      </c>
      <c r="P40" s="177">
        <f t="shared" si="57"/>
        <v>0</v>
      </c>
      <c r="Q40" s="177">
        <f t="shared" si="57"/>
        <v>0</v>
      </c>
      <c r="R40" s="177">
        <f t="shared" si="57"/>
        <v>0</v>
      </c>
      <c r="S40" s="177">
        <f t="shared" si="57"/>
        <v>0</v>
      </c>
      <c r="T40" s="178">
        <f t="shared" si="57"/>
        <v>0</v>
      </c>
      <c r="U40" s="176">
        <f t="shared" si="57"/>
        <v>22.486000000000001</v>
      </c>
      <c r="V40" s="177">
        <f t="shared" si="57"/>
        <v>0</v>
      </c>
      <c r="W40" s="177">
        <f t="shared" si="57"/>
        <v>0</v>
      </c>
      <c r="X40" s="177">
        <f t="shared" si="57"/>
        <v>0</v>
      </c>
      <c r="Y40" s="177">
        <f t="shared" si="57"/>
        <v>0</v>
      </c>
      <c r="Z40" s="177">
        <f t="shared" si="57"/>
        <v>0</v>
      </c>
      <c r="AA40" s="177">
        <f t="shared" si="57"/>
        <v>23.242999999999999</v>
      </c>
      <c r="AB40" s="177">
        <f t="shared" si="57"/>
        <v>0</v>
      </c>
      <c r="AC40" s="177">
        <f t="shared" si="57"/>
        <v>0</v>
      </c>
      <c r="AD40" s="177">
        <f t="shared" si="57"/>
        <v>0</v>
      </c>
      <c r="AE40" s="177">
        <f t="shared" si="57"/>
        <v>0</v>
      </c>
      <c r="AF40" s="177">
        <f t="shared" si="57"/>
        <v>0</v>
      </c>
      <c r="AG40" s="177">
        <f t="shared" si="57"/>
        <v>0.64900000000000002</v>
      </c>
      <c r="AH40" s="177">
        <f t="shared" si="57"/>
        <v>0</v>
      </c>
      <c r="AI40" s="177">
        <f t="shared" si="57"/>
        <v>0</v>
      </c>
      <c r="AJ40" s="177">
        <f t="shared" si="57"/>
        <v>0</v>
      </c>
      <c r="AK40" s="177">
        <f t="shared" si="57"/>
        <v>0</v>
      </c>
      <c r="AL40" s="178">
        <f t="shared" si="57"/>
        <v>0</v>
      </c>
      <c r="AM40" s="176">
        <f t="shared" si="57"/>
        <v>2.8109999999999999</v>
      </c>
      <c r="AN40" s="177">
        <f t="shared" si="57"/>
        <v>0</v>
      </c>
      <c r="AO40" s="177">
        <f t="shared" si="57"/>
        <v>0</v>
      </c>
      <c r="AP40" s="177">
        <f t="shared" si="57"/>
        <v>0</v>
      </c>
      <c r="AQ40" s="177">
        <f t="shared" si="57"/>
        <v>0</v>
      </c>
      <c r="AR40" s="177">
        <f t="shared" si="57"/>
        <v>0</v>
      </c>
      <c r="AS40" s="177">
        <f t="shared" si="57"/>
        <v>5.8380000000000001</v>
      </c>
      <c r="AT40" s="177">
        <f t="shared" si="57"/>
        <v>0</v>
      </c>
      <c r="AU40" s="177">
        <f t="shared" si="57"/>
        <v>0</v>
      </c>
      <c r="AV40" s="177">
        <f t="shared" si="57"/>
        <v>0</v>
      </c>
      <c r="AW40" s="177">
        <f t="shared" si="57"/>
        <v>0</v>
      </c>
      <c r="AX40" s="177">
        <f t="shared" si="57"/>
        <v>0</v>
      </c>
      <c r="AY40" s="177">
        <f t="shared" si="57"/>
        <v>0</v>
      </c>
      <c r="AZ40" s="177">
        <f t="shared" si="57"/>
        <v>0</v>
      </c>
      <c r="BA40" s="177">
        <f t="shared" si="57"/>
        <v>0</v>
      </c>
      <c r="BB40" s="177">
        <f t="shared" si="57"/>
        <v>0</v>
      </c>
      <c r="BC40" s="177">
        <f t="shared" si="57"/>
        <v>0</v>
      </c>
      <c r="BD40" s="178">
        <f t="shared" si="57"/>
        <v>0</v>
      </c>
      <c r="BE40" s="179">
        <f t="shared" ref="BE40:BJ40" si="58">IFERROR(ROUND($BZ40/$BZ131*BE131,3),0)</f>
        <v>0</v>
      </c>
      <c r="BF40" s="177">
        <f t="shared" si="58"/>
        <v>0</v>
      </c>
      <c r="BG40" s="177">
        <f t="shared" si="58"/>
        <v>0</v>
      </c>
      <c r="BH40" s="177">
        <f t="shared" si="58"/>
        <v>0</v>
      </c>
      <c r="BI40" s="177">
        <f t="shared" si="58"/>
        <v>0</v>
      </c>
      <c r="BJ40" s="180">
        <f t="shared" si="58"/>
        <v>0</v>
      </c>
      <c r="BK40" s="181">
        <v>112</v>
      </c>
      <c r="BL40" s="182"/>
      <c r="BM40" s="181"/>
      <c r="BN40" s="183"/>
      <c r="BO40" s="181"/>
      <c r="BP40" s="183"/>
      <c r="BQ40" s="181"/>
      <c r="BR40" s="183"/>
      <c r="BS40" s="181"/>
      <c r="BT40" s="183"/>
      <c r="BU40" s="181"/>
      <c r="BV40" s="183"/>
      <c r="BW40" s="181"/>
      <c r="BX40" s="183"/>
      <c r="BY40" s="179">
        <f>BK40+BM40+BO40+BQ40+BS40+BU40+BW40</f>
        <v>112</v>
      </c>
      <c r="BZ40" s="179">
        <f>BL40+BN40+BP40+BR40+BT40+BV40+BX40</f>
        <v>0</v>
      </c>
      <c r="CA40" s="178">
        <f>BY40+BZ40</f>
        <v>112</v>
      </c>
      <c r="CB40" s="59">
        <f t="shared" si="2"/>
        <v>0</v>
      </c>
    </row>
    <row r="41" spans="1:80" x14ac:dyDescent="0.25">
      <c r="A41" s="206" t="s">
        <v>22</v>
      </c>
      <c r="B41" s="207"/>
      <c r="C41" s="124">
        <f t="shared" ref="C41:BN41" si="59">C42+C43</f>
        <v>275.048</v>
      </c>
      <c r="D41" s="208">
        <f t="shared" si="59"/>
        <v>0</v>
      </c>
      <c r="E41" s="208">
        <f t="shared" si="59"/>
        <v>0</v>
      </c>
      <c r="F41" s="208">
        <f t="shared" si="59"/>
        <v>0</v>
      </c>
      <c r="G41" s="208">
        <f t="shared" si="59"/>
        <v>0</v>
      </c>
      <c r="H41" s="208">
        <f t="shared" si="59"/>
        <v>0</v>
      </c>
      <c r="I41" s="208">
        <f t="shared" si="59"/>
        <v>0</v>
      </c>
      <c r="J41" s="208">
        <f t="shared" si="59"/>
        <v>0</v>
      </c>
      <c r="K41" s="208">
        <f t="shared" si="59"/>
        <v>0</v>
      </c>
      <c r="L41" s="208">
        <f t="shared" si="59"/>
        <v>0</v>
      </c>
      <c r="M41" s="208">
        <f t="shared" si="59"/>
        <v>0</v>
      </c>
      <c r="N41" s="208">
        <f t="shared" si="59"/>
        <v>0</v>
      </c>
      <c r="O41" s="208">
        <f t="shared" si="59"/>
        <v>6.4090000000000007</v>
      </c>
      <c r="P41" s="208">
        <f t="shared" si="59"/>
        <v>0</v>
      </c>
      <c r="Q41" s="208">
        <f t="shared" si="59"/>
        <v>0</v>
      </c>
      <c r="R41" s="208">
        <f t="shared" si="59"/>
        <v>0</v>
      </c>
      <c r="S41" s="208">
        <f t="shared" si="59"/>
        <v>0</v>
      </c>
      <c r="T41" s="126">
        <f t="shared" si="59"/>
        <v>0</v>
      </c>
      <c r="U41" s="124">
        <f t="shared" si="59"/>
        <v>111.08799999999999</v>
      </c>
      <c r="V41" s="208">
        <f t="shared" si="59"/>
        <v>0</v>
      </c>
      <c r="W41" s="208">
        <f t="shared" si="59"/>
        <v>0</v>
      </c>
      <c r="X41" s="208">
        <f t="shared" si="59"/>
        <v>0</v>
      </c>
      <c r="Y41" s="208">
        <f t="shared" si="59"/>
        <v>0</v>
      </c>
      <c r="Z41" s="208">
        <f t="shared" si="59"/>
        <v>0</v>
      </c>
      <c r="AA41" s="208">
        <f t="shared" si="59"/>
        <v>114.82599999999999</v>
      </c>
      <c r="AB41" s="208">
        <f t="shared" si="59"/>
        <v>0</v>
      </c>
      <c r="AC41" s="208">
        <f t="shared" si="59"/>
        <v>0</v>
      </c>
      <c r="AD41" s="208">
        <f t="shared" si="59"/>
        <v>0</v>
      </c>
      <c r="AE41" s="208">
        <f t="shared" si="59"/>
        <v>0</v>
      </c>
      <c r="AF41" s="208">
        <f t="shared" si="59"/>
        <v>0</v>
      </c>
      <c r="AG41" s="208">
        <f t="shared" si="59"/>
        <v>3.2050000000000001</v>
      </c>
      <c r="AH41" s="208">
        <f t="shared" si="59"/>
        <v>0</v>
      </c>
      <c r="AI41" s="208">
        <f t="shared" si="59"/>
        <v>0</v>
      </c>
      <c r="AJ41" s="208">
        <f t="shared" si="59"/>
        <v>0</v>
      </c>
      <c r="AK41" s="208">
        <f t="shared" si="59"/>
        <v>0</v>
      </c>
      <c r="AL41" s="126">
        <f t="shared" si="59"/>
        <v>0</v>
      </c>
      <c r="AM41" s="124">
        <f t="shared" si="59"/>
        <v>13.885999999999999</v>
      </c>
      <c r="AN41" s="208">
        <f t="shared" si="59"/>
        <v>0</v>
      </c>
      <c r="AO41" s="208">
        <f t="shared" si="59"/>
        <v>0</v>
      </c>
      <c r="AP41" s="208">
        <f t="shared" si="59"/>
        <v>0</v>
      </c>
      <c r="AQ41" s="208">
        <f t="shared" si="59"/>
        <v>0</v>
      </c>
      <c r="AR41" s="208">
        <f t="shared" si="59"/>
        <v>0</v>
      </c>
      <c r="AS41" s="208">
        <f t="shared" si="59"/>
        <v>28.84</v>
      </c>
      <c r="AT41" s="208">
        <f t="shared" si="59"/>
        <v>0</v>
      </c>
      <c r="AU41" s="208">
        <f t="shared" si="59"/>
        <v>0</v>
      </c>
      <c r="AV41" s="208">
        <f t="shared" si="59"/>
        <v>0</v>
      </c>
      <c r="AW41" s="208">
        <f t="shared" si="59"/>
        <v>0</v>
      </c>
      <c r="AX41" s="208">
        <f t="shared" si="59"/>
        <v>0</v>
      </c>
      <c r="AY41" s="208">
        <f t="shared" si="59"/>
        <v>0</v>
      </c>
      <c r="AZ41" s="208">
        <f t="shared" si="59"/>
        <v>0</v>
      </c>
      <c r="BA41" s="208">
        <f t="shared" si="59"/>
        <v>0</v>
      </c>
      <c r="BB41" s="208">
        <f t="shared" si="59"/>
        <v>0</v>
      </c>
      <c r="BC41" s="208">
        <f t="shared" si="59"/>
        <v>0</v>
      </c>
      <c r="BD41" s="126">
        <f t="shared" si="59"/>
        <v>0</v>
      </c>
      <c r="BE41" s="127">
        <f t="shared" si="59"/>
        <v>0</v>
      </c>
      <c r="BF41" s="208">
        <f t="shared" si="59"/>
        <v>0</v>
      </c>
      <c r="BG41" s="208">
        <f t="shared" si="59"/>
        <v>0</v>
      </c>
      <c r="BH41" s="208">
        <f t="shared" si="59"/>
        <v>0</v>
      </c>
      <c r="BI41" s="208">
        <f t="shared" si="59"/>
        <v>0</v>
      </c>
      <c r="BJ41" s="125">
        <f t="shared" si="59"/>
        <v>0</v>
      </c>
      <c r="BK41" s="124">
        <f t="shared" si="59"/>
        <v>553.29999999999995</v>
      </c>
      <c r="BL41" s="125">
        <f t="shared" si="59"/>
        <v>0</v>
      </c>
      <c r="BM41" s="124">
        <f t="shared" si="59"/>
        <v>0</v>
      </c>
      <c r="BN41" s="126">
        <f t="shared" si="59"/>
        <v>0</v>
      </c>
      <c r="BO41" s="124">
        <f t="shared" ref="BO41:BX41" si="60">BO42+BO43</f>
        <v>0</v>
      </c>
      <c r="BP41" s="126">
        <f t="shared" si="60"/>
        <v>0</v>
      </c>
      <c r="BQ41" s="124">
        <f t="shared" si="60"/>
        <v>0</v>
      </c>
      <c r="BR41" s="126">
        <f t="shared" si="60"/>
        <v>0</v>
      </c>
      <c r="BS41" s="124">
        <f t="shared" si="60"/>
        <v>0</v>
      </c>
      <c r="BT41" s="126">
        <f t="shared" si="60"/>
        <v>0</v>
      </c>
      <c r="BU41" s="124">
        <f t="shared" si="60"/>
        <v>0</v>
      </c>
      <c r="BV41" s="126">
        <f t="shared" si="60"/>
        <v>0</v>
      </c>
      <c r="BW41" s="124">
        <f t="shared" si="60"/>
        <v>0</v>
      </c>
      <c r="BX41" s="126">
        <f t="shared" si="60"/>
        <v>0</v>
      </c>
      <c r="BY41" s="127">
        <f>BY42+BY43</f>
        <v>553.29999999999995</v>
      </c>
      <c r="BZ41" s="208">
        <f>BZ42+BZ43</f>
        <v>0</v>
      </c>
      <c r="CA41" s="126">
        <f>CA42+CA43</f>
        <v>553.29999999999995</v>
      </c>
      <c r="CB41" s="59">
        <f t="shared" si="2"/>
        <v>2.0000000000663931E-3</v>
      </c>
    </row>
    <row r="42" spans="1:80" x14ac:dyDescent="0.25">
      <c r="A42" s="209">
        <v>0.5</v>
      </c>
      <c r="B42" s="3"/>
      <c r="C42" s="69">
        <f t="shared" ref="C42:BD42" si="61">IFERROR(ROUND($BY42/$BY131*C131,3),0)</f>
        <v>137.54900000000001</v>
      </c>
      <c r="D42" s="185">
        <f t="shared" si="61"/>
        <v>0</v>
      </c>
      <c r="E42" s="185">
        <f t="shared" si="61"/>
        <v>0</v>
      </c>
      <c r="F42" s="185">
        <f t="shared" si="61"/>
        <v>0</v>
      </c>
      <c r="G42" s="185">
        <f t="shared" si="61"/>
        <v>0</v>
      </c>
      <c r="H42" s="185">
        <f t="shared" si="61"/>
        <v>0</v>
      </c>
      <c r="I42" s="185">
        <f t="shared" si="61"/>
        <v>0</v>
      </c>
      <c r="J42" s="185">
        <f t="shared" si="61"/>
        <v>0</v>
      </c>
      <c r="K42" s="185">
        <f t="shared" si="61"/>
        <v>0</v>
      </c>
      <c r="L42" s="185">
        <f t="shared" si="61"/>
        <v>0</v>
      </c>
      <c r="M42" s="185">
        <f t="shared" si="61"/>
        <v>0</v>
      </c>
      <c r="N42" s="185">
        <f t="shared" si="61"/>
        <v>0</v>
      </c>
      <c r="O42" s="185">
        <f t="shared" si="61"/>
        <v>3.2050000000000001</v>
      </c>
      <c r="P42" s="185">
        <f t="shared" si="61"/>
        <v>0</v>
      </c>
      <c r="Q42" s="185">
        <f t="shared" si="61"/>
        <v>0</v>
      </c>
      <c r="R42" s="185">
        <f t="shared" si="61"/>
        <v>0</v>
      </c>
      <c r="S42" s="185">
        <f t="shared" si="61"/>
        <v>0</v>
      </c>
      <c r="T42" s="145">
        <f t="shared" si="61"/>
        <v>0</v>
      </c>
      <c r="U42" s="69">
        <f t="shared" si="61"/>
        <v>55.554000000000002</v>
      </c>
      <c r="V42" s="185">
        <f t="shared" si="61"/>
        <v>0</v>
      </c>
      <c r="W42" s="185">
        <f t="shared" si="61"/>
        <v>0</v>
      </c>
      <c r="X42" s="185">
        <f t="shared" si="61"/>
        <v>0</v>
      </c>
      <c r="Y42" s="185">
        <f t="shared" si="61"/>
        <v>0</v>
      </c>
      <c r="Z42" s="185">
        <f t="shared" si="61"/>
        <v>0</v>
      </c>
      <c r="AA42" s="185">
        <f t="shared" si="61"/>
        <v>57.423000000000002</v>
      </c>
      <c r="AB42" s="185">
        <f t="shared" si="61"/>
        <v>0</v>
      </c>
      <c r="AC42" s="185">
        <f t="shared" si="61"/>
        <v>0</v>
      </c>
      <c r="AD42" s="185">
        <f t="shared" si="61"/>
        <v>0</v>
      </c>
      <c r="AE42" s="185">
        <f t="shared" si="61"/>
        <v>0</v>
      </c>
      <c r="AF42" s="185">
        <f t="shared" si="61"/>
        <v>0</v>
      </c>
      <c r="AG42" s="185">
        <f t="shared" si="61"/>
        <v>1.603</v>
      </c>
      <c r="AH42" s="185">
        <f t="shared" si="61"/>
        <v>0</v>
      </c>
      <c r="AI42" s="185">
        <f t="shared" si="61"/>
        <v>0</v>
      </c>
      <c r="AJ42" s="185">
        <f t="shared" si="61"/>
        <v>0</v>
      </c>
      <c r="AK42" s="185">
        <f t="shared" si="61"/>
        <v>0</v>
      </c>
      <c r="AL42" s="145">
        <f t="shared" si="61"/>
        <v>0</v>
      </c>
      <c r="AM42" s="69">
        <f t="shared" si="61"/>
        <v>6.944</v>
      </c>
      <c r="AN42" s="185">
        <f t="shared" si="61"/>
        <v>0</v>
      </c>
      <c r="AO42" s="185">
        <f t="shared" si="61"/>
        <v>0</v>
      </c>
      <c r="AP42" s="185">
        <f t="shared" si="61"/>
        <v>0</v>
      </c>
      <c r="AQ42" s="185">
        <f t="shared" si="61"/>
        <v>0</v>
      </c>
      <c r="AR42" s="185">
        <f t="shared" si="61"/>
        <v>0</v>
      </c>
      <c r="AS42" s="185">
        <f t="shared" si="61"/>
        <v>14.423</v>
      </c>
      <c r="AT42" s="185">
        <f t="shared" si="61"/>
        <v>0</v>
      </c>
      <c r="AU42" s="185">
        <f t="shared" si="61"/>
        <v>0</v>
      </c>
      <c r="AV42" s="185">
        <f t="shared" si="61"/>
        <v>0</v>
      </c>
      <c r="AW42" s="185">
        <f t="shared" si="61"/>
        <v>0</v>
      </c>
      <c r="AX42" s="185">
        <f t="shared" si="61"/>
        <v>0</v>
      </c>
      <c r="AY42" s="185">
        <f t="shared" si="61"/>
        <v>0</v>
      </c>
      <c r="AZ42" s="185">
        <f t="shared" si="61"/>
        <v>0</v>
      </c>
      <c r="BA42" s="185">
        <f t="shared" si="61"/>
        <v>0</v>
      </c>
      <c r="BB42" s="185">
        <f t="shared" si="61"/>
        <v>0</v>
      </c>
      <c r="BC42" s="185">
        <f t="shared" si="61"/>
        <v>0</v>
      </c>
      <c r="BD42" s="145">
        <f t="shared" si="61"/>
        <v>0</v>
      </c>
      <c r="BE42" s="146">
        <f t="shared" ref="BE42:BJ42" si="62">IFERROR(ROUND($BZ42/$BZ131*BE131,3),0)</f>
        <v>0</v>
      </c>
      <c r="BF42" s="185">
        <f t="shared" si="62"/>
        <v>0</v>
      </c>
      <c r="BG42" s="185">
        <f t="shared" si="62"/>
        <v>0</v>
      </c>
      <c r="BH42" s="185">
        <f t="shared" si="62"/>
        <v>0</v>
      </c>
      <c r="BI42" s="185">
        <f t="shared" si="62"/>
        <v>0</v>
      </c>
      <c r="BJ42" s="186">
        <f t="shared" si="62"/>
        <v>0</v>
      </c>
      <c r="BK42" s="143">
        <v>276.7</v>
      </c>
      <c r="BL42" s="144"/>
      <c r="BM42" s="143"/>
      <c r="BN42" s="187"/>
      <c r="BO42" s="143"/>
      <c r="BP42" s="187"/>
      <c r="BQ42" s="143"/>
      <c r="BR42" s="187"/>
      <c r="BS42" s="143"/>
      <c r="BT42" s="187"/>
      <c r="BU42" s="143"/>
      <c r="BV42" s="187"/>
      <c r="BW42" s="143"/>
      <c r="BX42" s="187"/>
      <c r="BY42" s="146">
        <f>BK42+BM42+BO42+BQ42+BS42+BU42+BW42</f>
        <v>276.7</v>
      </c>
      <c r="BZ42" s="146">
        <f>BL42+BN42+BP42+BR42+BT42+BV42+BX42</f>
        <v>0</v>
      </c>
      <c r="CA42" s="145">
        <f>BY42+BZ42</f>
        <v>276.7</v>
      </c>
      <c r="CB42" s="59">
        <f t="shared" si="2"/>
        <v>1.0000000000331966E-3</v>
      </c>
    </row>
    <row r="43" spans="1:80" ht="13.8" thickBot="1" x14ac:dyDescent="0.3">
      <c r="A43" s="210">
        <v>0.5</v>
      </c>
      <c r="B43" s="211"/>
      <c r="C43" s="138">
        <f t="shared" ref="C43:BD43" si="63">IFERROR(ROUND($BY43/$BY131*C131,3),0)</f>
        <v>137.499</v>
      </c>
      <c r="D43" s="139">
        <f t="shared" si="63"/>
        <v>0</v>
      </c>
      <c r="E43" s="139">
        <f t="shared" si="63"/>
        <v>0</v>
      </c>
      <c r="F43" s="139">
        <f t="shared" si="63"/>
        <v>0</v>
      </c>
      <c r="G43" s="139">
        <f t="shared" si="63"/>
        <v>0</v>
      </c>
      <c r="H43" s="139">
        <f t="shared" si="63"/>
        <v>0</v>
      </c>
      <c r="I43" s="139">
        <f t="shared" si="63"/>
        <v>0</v>
      </c>
      <c r="J43" s="139">
        <f t="shared" si="63"/>
        <v>0</v>
      </c>
      <c r="K43" s="139">
        <f t="shared" si="63"/>
        <v>0</v>
      </c>
      <c r="L43" s="139">
        <f t="shared" si="63"/>
        <v>0</v>
      </c>
      <c r="M43" s="139">
        <f t="shared" si="63"/>
        <v>0</v>
      </c>
      <c r="N43" s="139">
        <f t="shared" si="63"/>
        <v>0</v>
      </c>
      <c r="O43" s="139">
        <f t="shared" si="63"/>
        <v>3.2040000000000002</v>
      </c>
      <c r="P43" s="139">
        <f t="shared" si="63"/>
        <v>0</v>
      </c>
      <c r="Q43" s="139">
        <f t="shared" si="63"/>
        <v>0</v>
      </c>
      <c r="R43" s="139">
        <f t="shared" si="63"/>
        <v>0</v>
      </c>
      <c r="S43" s="139">
        <f t="shared" si="63"/>
        <v>0</v>
      </c>
      <c r="T43" s="140">
        <f t="shared" si="63"/>
        <v>0</v>
      </c>
      <c r="U43" s="138">
        <f t="shared" si="63"/>
        <v>55.533999999999999</v>
      </c>
      <c r="V43" s="139">
        <f t="shared" si="63"/>
        <v>0</v>
      </c>
      <c r="W43" s="139">
        <f t="shared" si="63"/>
        <v>0</v>
      </c>
      <c r="X43" s="139">
        <f t="shared" si="63"/>
        <v>0</v>
      </c>
      <c r="Y43" s="139">
        <f t="shared" si="63"/>
        <v>0</v>
      </c>
      <c r="Z43" s="139">
        <f t="shared" si="63"/>
        <v>0</v>
      </c>
      <c r="AA43" s="139">
        <f t="shared" si="63"/>
        <v>57.402999999999999</v>
      </c>
      <c r="AB43" s="139">
        <f t="shared" si="63"/>
        <v>0</v>
      </c>
      <c r="AC43" s="139">
        <f t="shared" si="63"/>
        <v>0</v>
      </c>
      <c r="AD43" s="139">
        <f t="shared" si="63"/>
        <v>0</v>
      </c>
      <c r="AE43" s="139">
        <f t="shared" si="63"/>
        <v>0</v>
      </c>
      <c r="AF43" s="139">
        <f t="shared" si="63"/>
        <v>0</v>
      </c>
      <c r="AG43" s="139">
        <f t="shared" si="63"/>
        <v>1.6020000000000001</v>
      </c>
      <c r="AH43" s="139">
        <f t="shared" si="63"/>
        <v>0</v>
      </c>
      <c r="AI43" s="139">
        <f t="shared" si="63"/>
        <v>0</v>
      </c>
      <c r="AJ43" s="139">
        <f t="shared" si="63"/>
        <v>0</v>
      </c>
      <c r="AK43" s="139">
        <f t="shared" si="63"/>
        <v>0</v>
      </c>
      <c r="AL43" s="140">
        <f t="shared" si="63"/>
        <v>0</v>
      </c>
      <c r="AM43" s="138">
        <f t="shared" si="63"/>
        <v>6.9420000000000002</v>
      </c>
      <c r="AN43" s="139">
        <f t="shared" si="63"/>
        <v>0</v>
      </c>
      <c r="AO43" s="139">
        <f t="shared" si="63"/>
        <v>0</v>
      </c>
      <c r="AP43" s="139">
        <f t="shared" si="63"/>
        <v>0</v>
      </c>
      <c r="AQ43" s="139">
        <f t="shared" si="63"/>
        <v>0</v>
      </c>
      <c r="AR43" s="139">
        <f t="shared" si="63"/>
        <v>0</v>
      </c>
      <c r="AS43" s="139">
        <f t="shared" si="63"/>
        <v>14.417</v>
      </c>
      <c r="AT43" s="139">
        <f t="shared" si="63"/>
        <v>0</v>
      </c>
      <c r="AU43" s="139">
        <f t="shared" si="63"/>
        <v>0</v>
      </c>
      <c r="AV43" s="139">
        <f t="shared" si="63"/>
        <v>0</v>
      </c>
      <c r="AW43" s="139">
        <f t="shared" si="63"/>
        <v>0</v>
      </c>
      <c r="AX43" s="139">
        <f t="shared" si="63"/>
        <v>0</v>
      </c>
      <c r="AY43" s="139">
        <f t="shared" si="63"/>
        <v>0</v>
      </c>
      <c r="AZ43" s="139">
        <f t="shared" si="63"/>
        <v>0</v>
      </c>
      <c r="BA43" s="139">
        <f t="shared" si="63"/>
        <v>0</v>
      </c>
      <c r="BB43" s="139">
        <f t="shared" si="63"/>
        <v>0</v>
      </c>
      <c r="BC43" s="139">
        <f t="shared" si="63"/>
        <v>0</v>
      </c>
      <c r="BD43" s="140">
        <f t="shared" si="63"/>
        <v>0</v>
      </c>
      <c r="BE43" s="141">
        <f t="shared" ref="BE43:BJ43" si="64">IFERROR(ROUND($BZ43/$BZ131*BE131,3),0)</f>
        <v>0</v>
      </c>
      <c r="BF43" s="139">
        <f t="shared" si="64"/>
        <v>0</v>
      </c>
      <c r="BG43" s="139">
        <f t="shared" si="64"/>
        <v>0</v>
      </c>
      <c r="BH43" s="139">
        <f t="shared" si="64"/>
        <v>0</v>
      </c>
      <c r="BI43" s="139">
        <f t="shared" si="64"/>
        <v>0</v>
      </c>
      <c r="BJ43" s="142">
        <f t="shared" si="64"/>
        <v>0</v>
      </c>
      <c r="BK43" s="143">
        <v>276.60000000000002</v>
      </c>
      <c r="BL43" s="144"/>
      <c r="BM43" s="143"/>
      <c r="BN43" s="187"/>
      <c r="BO43" s="143"/>
      <c r="BP43" s="187"/>
      <c r="BQ43" s="143"/>
      <c r="BR43" s="187"/>
      <c r="BS43" s="143"/>
      <c r="BT43" s="187"/>
      <c r="BU43" s="143"/>
      <c r="BV43" s="187"/>
      <c r="BW43" s="143"/>
      <c r="BX43" s="187"/>
      <c r="BY43" s="146">
        <f>BK43+BM43+BO43+BQ43+BS43+BU43+BW43</f>
        <v>276.60000000000002</v>
      </c>
      <c r="BZ43" s="146">
        <f>BL43+BN43+BP43+BR43+BT43+BV43+BX43</f>
        <v>0</v>
      </c>
      <c r="CA43" s="145">
        <f>BY43+BZ43</f>
        <v>276.60000000000002</v>
      </c>
      <c r="CB43" s="59">
        <f t="shared" si="2"/>
        <v>9.9999999991950972E-4</v>
      </c>
    </row>
    <row r="44" spans="1:80" ht="13.8" thickBot="1" x14ac:dyDescent="0.3">
      <c r="A44" s="147" t="s">
        <v>24</v>
      </c>
      <c r="B44" s="148">
        <v>223</v>
      </c>
      <c r="C44" s="113">
        <f t="shared" ref="C44:BN44" si="65">C45+C46</f>
        <v>277.68200000000002</v>
      </c>
      <c r="D44" s="113">
        <f t="shared" si="65"/>
        <v>0</v>
      </c>
      <c r="E44" s="113">
        <f t="shared" si="65"/>
        <v>0</v>
      </c>
      <c r="F44" s="113">
        <f t="shared" si="65"/>
        <v>0</v>
      </c>
      <c r="G44" s="113">
        <f t="shared" si="65"/>
        <v>0</v>
      </c>
      <c r="H44" s="113">
        <f t="shared" si="65"/>
        <v>0</v>
      </c>
      <c r="I44" s="113">
        <f t="shared" si="65"/>
        <v>0</v>
      </c>
      <c r="J44" s="113">
        <f t="shared" si="65"/>
        <v>0</v>
      </c>
      <c r="K44" s="113">
        <f t="shared" si="65"/>
        <v>0</v>
      </c>
      <c r="L44" s="113">
        <f t="shared" si="65"/>
        <v>0</v>
      </c>
      <c r="M44" s="113">
        <f t="shared" si="65"/>
        <v>0</v>
      </c>
      <c r="N44" s="113">
        <f t="shared" si="65"/>
        <v>0</v>
      </c>
      <c r="O44" s="113">
        <f t="shared" si="65"/>
        <v>6.4700000000000006</v>
      </c>
      <c r="P44" s="113">
        <f t="shared" si="65"/>
        <v>0</v>
      </c>
      <c r="Q44" s="113">
        <f t="shared" si="65"/>
        <v>0</v>
      </c>
      <c r="R44" s="113">
        <f t="shared" si="65"/>
        <v>0</v>
      </c>
      <c r="S44" s="113">
        <f t="shared" si="65"/>
        <v>0</v>
      </c>
      <c r="T44" s="149">
        <f t="shared" si="65"/>
        <v>0</v>
      </c>
      <c r="U44" s="113">
        <f t="shared" si="65"/>
        <v>112.151</v>
      </c>
      <c r="V44" s="113">
        <f t="shared" si="65"/>
        <v>0</v>
      </c>
      <c r="W44" s="113">
        <f t="shared" si="65"/>
        <v>0</v>
      </c>
      <c r="X44" s="113">
        <f t="shared" si="65"/>
        <v>0</v>
      </c>
      <c r="Y44" s="113">
        <f t="shared" si="65"/>
        <v>0</v>
      </c>
      <c r="Z44" s="113">
        <f t="shared" si="65"/>
        <v>0</v>
      </c>
      <c r="AA44" s="113">
        <f t="shared" si="65"/>
        <v>115.926</v>
      </c>
      <c r="AB44" s="113">
        <f t="shared" si="65"/>
        <v>0</v>
      </c>
      <c r="AC44" s="113">
        <f t="shared" si="65"/>
        <v>0</v>
      </c>
      <c r="AD44" s="113">
        <f t="shared" si="65"/>
        <v>0</v>
      </c>
      <c r="AE44" s="113">
        <f t="shared" si="65"/>
        <v>0</v>
      </c>
      <c r="AF44" s="113">
        <f t="shared" si="65"/>
        <v>0</v>
      </c>
      <c r="AG44" s="113">
        <f t="shared" si="65"/>
        <v>3.2349999999999999</v>
      </c>
      <c r="AH44" s="113">
        <f t="shared" si="65"/>
        <v>0</v>
      </c>
      <c r="AI44" s="113">
        <f t="shared" si="65"/>
        <v>0</v>
      </c>
      <c r="AJ44" s="113">
        <f t="shared" si="65"/>
        <v>0</v>
      </c>
      <c r="AK44" s="113">
        <f t="shared" si="65"/>
        <v>0</v>
      </c>
      <c r="AL44" s="149">
        <f t="shared" si="65"/>
        <v>0</v>
      </c>
      <c r="AM44" s="113">
        <f t="shared" si="65"/>
        <v>14.019</v>
      </c>
      <c r="AN44" s="113">
        <f t="shared" si="65"/>
        <v>0</v>
      </c>
      <c r="AO44" s="113">
        <f t="shared" si="65"/>
        <v>0</v>
      </c>
      <c r="AP44" s="113">
        <f t="shared" si="65"/>
        <v>0</v>
      </c>
      <c r="AQ44" s="113">
        <f t="shared" si="65"/>
        <v>0</v>
      </c>
      <c r="AR44" s="113">
        <f t="shared" si="65"/>
        <v>0</v>
      </c>
      <c r="AS44" s="113">
        <f t="shared" si="65"/>
        <v>29.117000000000001</v>
      </c>
      <c r="AT44" s="113">
        <f t="shared" si="65"/>
        <v>0</v>
      </c>
      <c r="AU44" s="113">
        <f t="shared" si="65"/>
        <v>0</v>
      </c>
      <c r="AV44" s="113">
        <f t="shared" si="65"/>
        <v>0</v>
      </c>
      <c r="AW44" s="113">
        <f t="shared" si="65"/>
        <v>0</v>
      </c>
      <c r="AX44" s="113">
        <f t="shared" si="65"/>
        <v>0</v>
      </c>
      <c r="AY44" s="113">
        <f t="shared" si="65"/>
        <v>0</v>
      </c>
      <c r="AZ44" s="113">
        <f t="shared" si="65"/>
        <v>0</v>
      </c>
      <c r="BA44" s="113">
        <f t="shared" si="65"/>
        <v>0</v>
      </c>
      <c r="BB44" s="113">
        <f t="shared" si="65"/>
        <v>0</v>
      </c>
      <c r="BC44" s="113">
        <f t="shared" si="65"/>
        <v>0</v>
      </c>
      <c r="BD44" s="149">
        <f t="shared" si="65"/>
        <v>0</v>
      </c>
      <c r="BE44" s="117">
        <f t="shared" si="65"/>
        <v>0</v>
      </c>
      <c r="BF44" s="113">
        <f t="shared" si="65"/>
        <v>0</v>
      </c>
      <c r="BG44" s="113">
        <f t="shared" si="65"/>
        <v>0</v>
      </c>
      <c r="BH44" s="113">
        <f t="shared" si="65"/>
        <v>0</v>
      </c>
      <c r="BI44" s="113">
        <f t="shared" si="65"/>
        <v>0</v>
      </c>
      <c r="BJ44" s="150">
        <f t="shared" si="65"/>
        <v>0</v>
      </c>
      <c r="BK44" s="124">
        <f t="shared" si="65"/>
        <v>558.6</v>
      </c>
      <c r="BL44" s="125">
        <f t="shared" si="65"/>
        <v>0</v>
      </c>
      <c r="BM44" s="124">
        <f t="shared" si="65"/>
        <v>0</v>
      </c>
      <c r="BN44" s="126">
        <f t="shared" si="65"/>
        <v>0</v>
      </c>
      <c r="BO44" s="124">
        <f t="shared" ref="BO44:BX44" si="66">BO45+BO46</f>
        <v>0</v>
      </c>
      <c r="BP44" s="126">
        <f t="shared" si="66"/>
        <v>0</v>
      </c>
      <c r="BQ44" s="124">
        <f t="shared" si="66"/>
        <v>0</v>
      </c>
      <c r="BR44" s="126">
        <f t="shared" si="66"/>
        <v>0</v>
      </c>
      <c r="BS44" s="124">
        <f t="shared" si="66"/>
        <v>0</v>
      </c>
      <c r="BT44" s="126">
        <f t="shared" si="66"/>
        <v>0</v>
      </c>
      <c r="BU44" s="124">
        <f t="shared" si="66"/>
        <v>0</v>
      </c>
      <c r="BV44" s="126">
        <f t="shared" si="66"/>
        <v>0</v>
      </c>
      <c r="BW44" s="124">
        <f t="shared" si="66"/>
        <v>0</v>
      </c>
      <c r="BX44" s="126">
        <f t="shared" si="66"/>
        <v>0</v>
      </c>
      <c r="BY44" s="127">
        <f>BY45+BY46</f>
        <v>558.6</v>
      </c>
      <c r="BZ44" s="208">
        <f>BZ45+BZ46</f>
        <v>0</v>
      </c>
      <c r="CA44" s="126">
        <f>CA45+CA46</f>
        <v>558.6</v>
      </c>
      <c r="CB44" s="59">
        <f t="shared" si="2"/>
        <v>0</v>
      </c>
    </row>
    <row r="45" spans="1:80" x14ac:dyDescent="0.25">
      <c r="A45" s="212">
        <v>0.9</v>
      </c>
      <c r="B45" s="205"/>
      <c r="C45" s="176">
        <f t="shared" ref="C45:BD45" si="67">IFERROR(ROUND($BY45/$BY131*C131,3),0)</f>
        <v>249.89400000000001</v>
      </c>
      <c r="D45" s="177">
        <f t="shared" si="67"/>
        <v>0</v>
      </c>
      <c r="E45" s="177">
        <f t="shared" si="67"/>
        <v>0</v>
      </c>
      <c r="F45" s="177">
        <f t="shared" si="67"/>
        <v>0</v>
      </c>
      <c r="G45" s="177">
        <f t="shared" si="67"/>
        <v>0</v>
      </c>
      <c r="H45" s="177">
        <f t="shared" si="67"/>
        <v>0</v>
      </c>
      <c r="I45" s="177">
        <f t="shared" si="67"/>
        <v>0</v>
      </c>
      <c r="J45" s="177">
        <f t="shared" si="67"/>
        <v>0</v>
      </c>
      <c r="K45" s="177">
        <f t="shared" si="67"/>
        <v>0</v>
      </c>
      <c r="L45" s="177">
        <f t="shared" si="67"/>
        <v>0</v>
      </c>
      <c r="M45" s="177">
        <f t="shared" si="67"/>
        <v>0</v>
      </c>
      <c r="N45" s="177">
        <f t="shared" si="67"/>
        <v>0</v>
      </c>
      <c r="O45" s="177">
        <f t="shared" si="67"/>
        <v>5.8230000000000004</v>
      </c>
      <c r="P45" s="177">
        <f t="shared" si="67"/>
        <v>0</v>
      </c>
      <c r="Q45" s="177">
        <f t="shared" si="67"/>
        <v>0</v>
      </c>
      <c r="R45" s="177">
        <f t="shared" si="67"/>
        <v>0</v>
      </c>
      <c r="S45" s="177">
        <f t="shared" si="67"/>
        <v>0</v>
      </c>
      <c r="T45" s="178">
        <f t="shared" si="67"/>
        <v>0</v>
      </c>
      <c r="U45" s="176">
        <f t="shared" si="67"/>
        <v>100.928</v>
      </c>
      <c r="V45" s="177">
        <f t="shared" si="67"/>
        <v>0</v>
      </c>
      <c r="W45" s="177">
        <f t="shared" si="67"/>
        <v>0</v>
      </c>
      <c r="X45" s="177">
        <f t="shared" si="67"/>
        <v>0</v>
      </c>
      <c r="Y45" s="177">
        <f t="shared" si="67"/>
        <v>0</v>
      </c>
      <c r="Z45" s="177">
        <f t="shared" si="67"/>
        <v>0</v>
      </c>
      <c r="AA45" s="177">
        <f t="shared" si="67"/>
        <v>104.325</v>
      </c>
      <c r="AB45" s="177">
        <f t="shared" si="67"/>
        <v>0</v>
      </c>
      <c r="AC45" s="177">
        <f t="shared" si="67"/>
        <v>0</v>
      </c>
      <c r="AD45" s="177">
        <f t="shared" si="67"/>
        <v>0</v>
      </c>
      <c r="AE45" s="177">
        <f t="shared" si="67"/>
        <v>0</v>
      </c>
      <c r="AF45" s="177">
        <f t="shared" si="67"/>
        <v>0</v>
      </c>
      <c r="AG45" s="177">
        <f t="shared" si="67"/>
        <v>2.911</v>
      </c>
      <c r="AH45" s="177">
        <f t="shared" si="67"/>
        <v>0</v>
      </c>
      <c r="AI45" s="177">
        <f t="shared" si="67"/>
        <v>0</v>
      </c>
      <c r="AJ45" s="177">
        <f t="shared" si="67"/>
        <v>0</v>
      </c>
      <c r="AK45" s="177">
        <f t="shared" si="67"/>
        <v>0</v>
      </c>
      <c r="AL45" s="178">
        <f t="shared" si="67"/>
        <v>0</v>
      </c>
      <c r="AM45" s="176">
        <f t="shared" si="67"/>
        <v>12.616</v>
      </c>
      <c r="AN45" s="177">
        <f t="shared" si="67"/>
        <v>0</v>
      </c>
      <c r="AO45" s="177">
        <f t="shared" si="67"/>
        <v>0</v>
      </c>
      <c r="AP45" s="177">
        <f t="shared" si="67"/>
        <v>0</v>
      </c>
      <c r="AQ45" s="177">
        <f t="shared" si="67"/>
        <v>0</v>
      </c>
      <c r="AR45" s="177">
        <f t="shared" si="67"/>
        <v>0</v>
      </c>
      <c r="AS45" s="177">
        <f t="shared" si="67"/>
        <v>26.202999999999999</v>
      </c>
      <c r="AT45" s="177">
        <f t="shared" si="67"/>
        <v>0</v>
      </c>
      <c r="AU45" s="177">
        <f t="shared" si="67"/>
        <v>0</v>
      </c>
      <c r="AV45" s="177">
        <f t="shared" si="67"/>
        <v>0</v>
      </c>
      <c r="AW45" s="177">
        <f t="shared" si="67"/>
        <v>0</v>
      </c>
      <c r="AX45" s="177">
        <f t="shared" si="67"/>
        <v>0</v>
      </c>
      <c r="AY45" s="177">
        <f t="shared" si="67"/>
        <v>0</v>
      </c>
      <c r="AZ45" s="177">
        <f t="shared" si="67"/>
        <v>0</v>
      </c>
      <c r="BA45" s="177">
        <f t="shared" si="67"/>
        <v>0</v>
      </c>
      <c r="BB45" s="177">
        <f t="shared" si="67"/>
        <v>0</v>
      </c>
      <c r="BC45" s="177">
        <f t="shared" si="67"/>
        <v>0</v>
      </c>
      <c r="BD45" s="178">
        <f t="shared" si="67"/>
        <v>0</v>
      </c>
      <c r="BE45" s="179">
        <f t="shared" ref="BE45:BJ45" si="68">IFERROR(ROUND($BZ45/$BZ131*BE131,3),0)</f>
        <v>0</v>
      </c>
      <c r="BF45" s="177">
        <f t="shared" si="68"/>
        <v>0</v>
      </c>
      <c r="BG45" s="177">
        <f t="shared" si="68"/>
        <v>0</v>
      </c>
      <c r="BH45" s="177">
        <f t="shared" si="68"/>
        <v>0</v>
      </c>
      <c r="BI45" s="177">
        <f t="shared" si="68"/>
        <v>0</v>
      </c>
      <c r="BJ45" s="180">
        <f t="shared" si="68"/>
        <v>0</v>
      </c>
      <c r="BK45" s="143">
        <v>502.7</v>
      </c>
      <c r="BL45" s="144"/>
      <c r="BM45" s="143"/>
      <c r="BN45" s="187"/>
      <c r="BO45" s="143"/>
      <c r="BP45" s="187"/>
      <c r="BQ45" s="143"/>
      <c r="BR45" s="187"/>
      <c r="BS45" s="143"/>
      <c r="BT45" s="187"/>
      <c r="BU45" s="143"/>
      <c r="BV45" s="187"/>
      <c r="BW45" s="143"/>
      <c r="BX45" s="187"/>
      <c r="BY45" s="146">
        <f t="shared" ref="BY45:BZ49" si="69">BK45+BM45+BO45+BQ45+BS45+BU45+BW45</f>
        <v>502.7</v>
      </c>
      <c r="BZ45" s="146">
        <f t="shared" si="69"/>
        <v>0</v>
      </c>
      <c r="CA45" s="145">
        <f>BY45+BZ45</f>
        <v>502.7</v>
      </c>
      <c r="CB45" s="59">
        <f t="shared" si="2"/>
        <v>0</v>
      </c>
    </row>
    <row r="46" spans="1:80" ht="13.8" thickBot="1" x14ac:dyDescent="0.3">
      <c r="A46" s="210">
        <v>0.1</v>
      </c>
      <c r="B46" s="211"/>
      <c r="C46" s="138">
        <f t="shared" ref="C46:BD46" si="70">IFERROR(ROUND($BY46/$BY131*C131,3),0)</f>
        <v>27.788</v>
      </c>
      <c r="D46" s="139">
        <f t="shared" si="70"/>
        <v>0</v>
      </c>
      <c r="E46" s="139">
        <f t="shared" si="70"/>
        <v>0</v>
      </c>
      <c r="F46" s="139">
        <f t="shared" si="70"/>
        <v>0</v>
      </c>
      <c r="G46" s="139">
        <f t="shared" si="70"/>
        <v>0</v>
      </c>
      <c r="H46" s="139">
        <f t="shared" si="70"/>
        <v>0</v>
      </c>
      <c r="I46" s="139">
        <f t="shared" si="70"/>
        <v>0</v>
      </c>
      <c r="J46" s="139">
        <f t="shared" si="70"/>
        <v>0</v>
      </c>
      <c r="K46" s="139">
        <f t="shared" si="70"/>
        <v>0</v>
      </c>
      <c r="L46" s="139">
        <f t="shared" si="70"/>
        <v>0</v>
      </c>
      <c r="M46" s="139">
        <f t="shared" si="70"/>
        <v>0</v>
      </c>
      <c r="N46" s="139">
        <f t="shared" si="70"/>
        <v>0</v>
      </c>
      <c r="O46" s="139">
        <f t="shared" si="70"/>
        <v>0.64700000000000002</v>
      </c>
      <c r="P46" s="139">
        <f t="shared" si="70"/>
        <v>0</v>
      </c>
      <c r="Q46" s="139">
        <f t="shared" si="70"/>
        <v>0</v>
      </c>
      <c r="R46" s="139">
        <f t="shared" si="70"/>
        <v>0</v>
      </c>
      <c r="S46" s="139">
        <f t="shared" si="70"/>
        <v>0</v>
      </c>
      <c r="T46" s="140">
        <f t="shared" si="70"/>
        <v>0</v>
      </c>
      <c r="U46" s="138">
        <f t="shared" si="70"/>
        <v>11.223000000000001</v>
      </c>
      <c r="V46" s="139">
        <f t="shared" si="70"/>
        <v>0</v>
      </c>
      <c r="W46" s="139">
        <f t="shared" si="70"/>
        <v>0</v>
      </c>
      <c r="X46" s="139">
        <f t="shared" si="70"/>
        <v>0</v>
      </c>
      <c r="Y46" s="139">
        <f t="shared" si="70"/>
        <v>0</v>
      </c>
      <c r="Z46" s="139">
        <f t="shared" si="70"/>
        <v>0</v>
      </c>
      <c r="AA46" s="139">
        <f t="shared" si="70"/>
        <v>11.601000000000001</v>
      </c>
      <c r="AB46" s="139">
        <f t="shared" si="70"/>
        <v>0</v>
      </c>
      <c r="AC46" s="139">
        <f t="shared" si="70"/>
        <v>0</v>
      </c>
      <c r="AD46" s="139">
        <f t="shared" si="70"/>
        <v>0</v>
      </c>
      <c r="AE46" s="139">
        <f t="shared" si="70"/>
        <v>0</v>
      </c>
      <c r="AF46" s="139">
        <f t="shared" si="70"/>
        <v>0</v>
      </c>
      <c r="AG46" s="139">
        <f t="shared" si="70"/>
        <v>0.32400000000000001</v>
      </c>
      <c r="AH46" s="139">
        <f t="shared" si="70"/>
        <v>0</v>
      </c>
      <c r="AI46" s="139">
        <f t="shared" si="70"/>
        <v>0</v>
      </c>
      <c r="AJ46" s="139">
        <f t="shared" si="70"/>
        <v>0</v>
      </c>
      <c r="AK46" s="139">
        <f t="shared" si="70"/>
        <v>0</v>
      </c>
      <c r="AL46" s="140">
        <f t="shared" si="70"/>
        <v>0</v>
      </c>
      <c r="AM46" s="138">
        <f t="shared" si="70"/>
        <v>1.403</v>
      </c>
      <c r="AN46" s="139">
        <f t="shared" si="70"/>
        <v>0</v>
      </c>
      <c r="AO46" s="139">
        <f t="shared" si="70"/>
        <v>0</v>
      </c>
      <c r="AP46" s="139">
        <f t="shared" si="70"/>
        <v>0</v>
      </c>
      <c r="AQ46" s="139">
        <f t="shared" si="70"/>
        <v>0</v>
      </c>
      <c r="AR46" s="139">
        <f t="shared" si="70"/>
        <v>0</v>
      </c>
      <c r="AS46" s="139">
        <f t="shared" si="70"/>
        <v>2.9140000000000001</v>
      </c>
      <c r="AT46" s="139">
        <f t="shared" si="70"/>
        <v>0</v>
      </c>
      <c r="AU46" s="139">
        <f t="shared" si="70"/>
        <v>0</v>
      </c>
      <c r="AV46" s="139">
        <f t="shared" si="70"/>
        <v>0</v>
      </c>
      <c r="AW46" s="139">
        <f t="shared" si="70"/>
        <v>0</v>
      </c>
      <c r="AX46" s="139">
        <f t="shared" si="70"/>
        <v>0</v>
      </c>
      <c r="AY46" s="139">
        <f t="shared" si="70"/>
        <v>0</v>
      </c>
      <c r="AZ46" s="139">
        <f t="shared" si="70"/>
        <v>0</v>
      </c>
      <c r="BA46" s="139">
        <f t="shared" si="70"/>
        <v>0</v>
      </c>
      <c r="BB46" s="139">
        <f t="shared" si="70"/>
        <v>0</v>
      </c>
      <c r="BC46" s="139">
        <f t="shared" si="70"/>
        <v>0</v>
      </c>
      <c r="BD46" s="140">
        <f t="shared" si="70"/>
        <v>0</v>
      </c>
      <c r="BE46" s="141">
        <f t="shared" ref="BE46:BJ46" si="71">IFERROR(ROUND($BZ46/$BZ131*BE131,3),0)</f>
        <v>0</v>
      </c>
      <c r="BF46" s="139">
        <f t="shared" si="71"/>
        <v>0</v>
      </c>
      <c r="BG46" s="139">
        <f t="shared" si="71"/>
        <v>0</v>
      </c>
      <c r="BH46" s="139">
        <f t="shared" si="71"/>
        <v>0</v>
      </c>
      <c r="BI46" s="139">
        <f t="shared" si="71"/>
        <v>0</v>
      </c>
      <c r="BJ46" s="142">
        <f t="shared" si="71"/>
        <v>0</v>
      </c>
      <c r="BK46" s="143">
        <v>55.9</v>
      </c>
      <c r="BL46" s="144"/>
      <c r="BM46" s="143"/>
      <c r="BN46" s="187"/>
      <c r="BO46" s="143"/>
      <c r="BP46" s="187"/>
      <c r="BQ46" s="143"/>
      <c r="BR46" s="187"/>
      <c r="BS46" s="143"/>
      <c r="BT46" s="187"/>
      <c r="BU46" s="143"/>
      <c r="BV46" s="187"/>
      <c r="BW46" s="143"/>
      <c r="BX46" s="187"/>
      <c r="BY46" s="146">
        <f t="shared" si="69"/>
        <v>55.9</v>
      </c>
      <c r="BZ46" s="146">
        <f t="shared" si="69"/>
        <v>0</v>
      </c>
      <c r="CA46" s="145">
        <f>BY46+BZ46</f>
        <v>55.9</v>
      </c>
      <c r="CB46" s="59">
        <f t="shared" si="2"/>
        <v>0</v>
      </c>
    </row>
    <row r="47" spans="1:80" s="2" customFormat="1" ht="13.8" thickBot="1" x14ac:dyDescent="0.3">
      <c r="A47" s="213" t="s">
        <v>25</v>
      </c>
      <c r="B47" s="214">
        <v>223</v>
      </c>
      <c r="C47" s="215">
        <f t="shared" ref="C47:BD47" si="72">IFERROR(ROUND($BY47/$BY131*C131,3),0)</f>
        <v>87.54</v>
      </c>
      <c r="D47" s="215">
        <f t="shared" si="72"/>
        <v>0</v>
      </c>
      <c r="E47" s="215">
        <f t="shared" si="72"/>
        <v>0</v>
      </c>
      <c r="F47" s="215">
        <f t="shared" si="72"/>
        <v>0</v>
      </c>
      <c r="G47" s="215">
        <f t="shared" si="72"/>
        <v>0</v>
      </c>
      <c r="H47" s="215">
        <f t="shared" si="72"/>
        <v>0</v>
      </c>
      <c r="I47" s="215">
        <f t="shared" si="72"/>
        <v>0</v>
      </c>
      <c r="J47" s="215">
        <f t="shared" si="72"/>
        <v>0</v>
      </c>
      <c r="K47" s="215">
        <f t="shared" si="72"/>
        <v>0</v>
      </c>
      <c r="L47" s="215">
        <f t="shared" si="72"/>
        <v>0</v>
      </c>
      <c r="M47" s="215">
        <f t="shared" si="72"/>
        <v>0</v>
      </c>
      <c r="N47" s="215">
        <f t="shared" si="72"/>
        <v>0</v>
      </c>
      <c r="O47" s="215">
        <f t="shared" si="72"/>
        <v>2.04</v>
      </c>
      <c r="P47" s="215">
        <f t="shared" si="72"/>
        <v>0</v>
      </c>
      <c r="Q47" s="215">
        <f t="shared" si="72"/>
        <v>0</v>
      </c>
      <c r="R47" s="215">
        <f t="shared" si="72"/>
        <v>0</v>
      </c>
      <c r="S47" s="215">
        <f t="shared" si="72"/>
        <v>0</v>
      </c>
      <c r="T47" s="216">
        <f t="shared" si="72"/>
        <v>0</v>
      </c>
      <c r="U47" s="215">
        <f t="shared" si="72"/>
        <v>35.356000000000002</v>
      </c>
      <c r="V47" s="215">
        <f t="shared" si="72"/>
        <v>0</v>
      </c>
      <c r="W47" s="215">
        <f t="shared" si="72"/>
        <v>0</v>
      </c>
      <c r="X47" s="215">
        <f t="shared" si="72"/>
        <v>0</v>
      </c>
      <c r="Y47" s="215">
        <f t="shared" si="72"/>
        <v>0</v>
      </c>
      <c r="Z47" s="215">
        <f t="shared" si="72"/>
        <v>0</v>
      </c>
      <c r="AA47" s="215">
        <f t="shared" si="72"/>
        <v>36.545999999999999</v>
      </c>
      <c r="AB47" s="215">
        <f t="shared" si="72"/>
        <v>0</v>
      </c>
      <c r="AC47" s="215">
        <f t="shared" si="72"/>
        <v>0</v>
      </c>
      <c r="AD47" s="215">
        <f t="shared" si="72"/>
        <v>0</v>
      </c>
      <c r="AE47" s="215">
        <f t="shared" si="72"/>
        <v>0</v>
      </c>
      <c r="AF47" s="215">
        <f t="shared" si="72"/>
        <v>0</v>
      </c>
      <c r="AG47" s="215">
        <f t="shared" si="72"/>
        <v>1.02</v>
      </c>
      <c r="AH47" s="215">
        <f t="shared" si="72"/>
        <v>0</v>
      </c>
      <c r="AI47" s="215">
        <f t="shared" si="72"/>
        <v>0</v>
      </c>
      <c r="AJ47" s="215">
        <f t="shared" si="72"/>
        <v>0</v>
      </c>
      <c r="AK47" s="215">
        <f t="shared" si="72"/>
        <v>0</v>
      </c>
      <c r="AL47" s="216">
        <f t="shared" si="72"/>
        <v>0</v>
      </c>
      <c r="AM47" s="215">
        <f t="shared" si="72"/>
        <v>4.4189999999999996</v>
      </c>
      <c r="AN47" s="215">
        <f t="shared" si="72"/>
        <v>0</v>
      </c>
      <c r="AO47" s="215">
        <f t="shared" si="72"/>
        <v>0</v>
      </c>
      <c r="AP47" s="215">
        <f t="shared" si="72"/>
        <v>0</v>
      </c>
      <c r="AQ47" s="215">
        <f t="shared" si="72"/>
        <v>0</v>
      </c>
      <c r="AR47" s="215">
        <f t="shared" si="72"/>
        <v>0</v>
      </c>
      <c r="AS47" s="215">
        <f t="shared" si="72"/>
        <v>9.1790000000000003</v>
      </c>
      <c r="AT47" s="215">
        <f t="shared" si="72"/>
        <v>0</v>
      </c>
      <c r="AU47" s="215">
        <f t="shared" si="72"/>
        <v>0</v>
      </c>
      <c r="AV47" s="215">
        <f t="shared" si="72"/>
        <v>0</v>
      </c>
      <c r="AW47" s="215">
        <f t="shared" si="72"/>
        <v>0</v>
      </c>
      <c r="AX47" s="215">
        <f t="shared" si="72"/>
        <v>0</v>
      </c>
      <c r="AY47" s="215">
        <f t="shared" si="72"/>
        <v>0</v>
      </c>
      <c r="AZ47" s="215">
        <f t="shared" si="72"/>
        <v>0</v>
      </c>
      <c r="BA47" s="215">
        <f t="shared" si="72"/>
        <v>0</v>
      </c>
      <c r="BB47" s="215">
        <f t="shared" si="72"/>
        <v>0</v>
      </c>
      <c r="BC47" s="215">
        <f t="shared" si="72"/>
        <v>0</v>
      </c>
      <c r="BD47" s="216">
        <f t="shared" si="72"/>
        <v>0</v>
      </c>
      <c r="BE47" s="217">
        <f t="shared" ref="BE47:BJ47" si="73">IFERROR(ROUND($BZ47/$BZ131*BE131,3),0)</f>
        <v>0</v>
      </c>
      <c r="BF47" s="215">
        <f t="shared" si="73"/>
        <v>0</v>
      </c>
      <c r="BG47" s="215">
        <f t="shared" si="73"/>
        <v>0</v>
      </c>
      <c r="BH47" s="215">
        <f t="shared" si="73"/>
        <v>0</v>
      </c>
      <c r="BI47" s="215">
        <f t="shared" si="73"/>
        <v>0</v>
      </c>
      <c r="BJ47" s="218">
        <f t="shared" si="73"/>
        <v>0</v>
      </c>
      <c r="BK47" s="143">
        <v>176.1</v>
      </c>
      <c r="BL47" s="144"/>
      <c r="BM47" s="143"/>
      <c r="BN47" s="187"/>
      <c r="BO47" s="143"/>
      <c r="BP47" s="187"/>
      <c r="BQ47" s="143"/>
      <c r="BR47" s="187"/>
      <c r="BS47" s="143"/>
      <c r="BT47" s="187"/>
      <c r="BU47" s="143"/>
      <c r="BV47" s="187"/>
      <c r="BW47" s="143"/>
      <c r="BX47" s="187"/>
      <c r="BY47" s="146">
        <f t="shared" si="69"/>
        <v>176.1</v>
      </c>
      <c r="BZ47" s="146">
        <f t="shared" si="69"/>
        <v>0</v>
      </c>
      <c r="CA47" s="145">
        <f>BY47+BZ47</f>
        <v>176.1</v>
      </c>
      <c r="CB47" s="59">
        <f t="shared" si="2"/>
        <v>0</v>
      </c>
    </row>
    <row r="48" spans="1:80" s="2" customFormat="1" ht="13.8" thickBot="1" x14ac:dyDescent="0.3">
      <c r="A48" s="219" t="s">
        <v>229</v>
      </c>
      <c r="B48" s="220">
        <v>223</v>
      </c>
      <c r="C48" s="216">
        <f t="shared" ref="C48:BD48" si="74">IFERROR(ROUND($BY48/$BY131*C131,3),0)</f>
        <v>22.469000000000001</v>
      </c>
      <c r="D48" s="216">
        <f t="shared" si="74"/>
        <v>0</v>
      </c>
      <c r="E48" s="216">
        <f t="shared" si="74"/>
        <v>0</v>
      </c>
      <c r="F48" s="216">
        <f t="shared" si="74"/>
        <v>0</v>
      </c>
      <c r="G48" s="216">
        <f t="shared" si="74"/>
        <v>0</v>
      </c>
      <c r="H48" s="216">
        <f t="shared" si="74"/>
        <v>0</v>
      </c>
      <c r="I48" s="216">
        <f t="shared" si="74"/>
        <v>0</v>
      </c>
      <c r="J48" s="216">
        <f t="shared" si="74"/>
        <v>0</v>
      </c>
      <c r="K48" s="216">
        <f t="shared" si="74"/>
        <v>0</v>
      </c>
      <c r="L48" s="216">
        <f t="shared" si="74"/>
        <v>0</v>
      </c>
      <c r="M48" s="216">
        <f t="shared" si="74"/>
        <v>0</v>
      </c>
      <c r="N48" s="216">
        <f t="shared" si="74"/>
        <v>0</v>
      </c>
      <c r="O48" s="216">
        <f t="shared" si="74"/>
        <v>0.52400000000000002</v>
      </c>
      <c r="P48" s="216">
        <f t="shared" si="74"/>
        <v>0</v>
      </c>
      <c r="Q48" s="216">
        <f t="shared" si="74"/>
        <v>0</v>
      </c>
      <c r="R48" s="216">
        <f t="shared" si="74"/>
        <v>0</v>
      </c>
      <c r="S48" s="216">
        <f t="shared" si="74"/>
        <v>0</v>
      </c>
      <c r="T48" s="216">
        <f t="shared" si="74"/>
        <v>0</v>
      </c>
      <c r="U48" s="216">
        <f t="shared" si="74"/>
        <v>9.0749999999999993</v>
      </c>
      <c r="V48" s="216">
        <f t="shared" si="74"/>
        <v>0</v>
      </c>
      <c r="W48" s="216">
        <f t="shared" si="74"/>
        <v>0</v>
      </c>
      <c r="X48" s="216">
        <f t="shared" si="74"/>
        <v>0</v>
      </c>
      <c r="Y48" s="216">
        <f t="shared" si="74"/>
        <v>0</v>
      </c>
      <c r="Z48" s="216">
        <f t="shared" si="74"/>
        <v>0</v>
      </c>
      <c r="AA48" s="216">
        <f t="shared" si="74"/>
        <v>9.3800000000000008</v>
      </c>
      <c r="AB48" s="216">
        <f t="shared" si="74"/>
        <v>0</v>
      </c>
      <c r="AC48" s="216">
        <f t="shared" si="74"/>
        <v>0</v>
      </c>
      <c r="AD48" s="216">
        <f t="shared" si="74"/>
        <v>0</v>
      </c>
      <c r="AE48" s="216">
        <f t="shared" si="74"/>
        <v>0</v>
      </c>
      <c r="AF48" s="216">
        <f t="shared" si="74"/>
        <v>0</v>
      </c>
      <c r="AG48" s="216">
        <f t="shared" si="74"/>
        <v>0.26200000000000001</v>
      </c>
      <c r="AH48" s="216">
        <f t="shared" si="74"/>
        <v>0</v>
      </c>
      <c r="AI48" s="216">
        <f t="shared" si="74"/>
        <v>0</v>
      </c>
      <c r="AJ48" s="216">
        <f t="shared" si="74"/>
        <v>0</v>
      </c>
      <c r="AK48" s="216">
        <f t="shared" si="74"/>
        <v>0</v>
      </c>
      <c r="AL48" s="216">
        <f t="shared" si="74"/>
        <v>0</v>
      </c>
      <c r="AM48" s="216">
        <f t="shared" si="74"/>
        <v>1.1339999999999999</v>
      </c>
      <c r="AN48" s="216">
        <f t="shared" si="74"/>
        <v>0</v>
      </c>
      <c r="AO48" s="216">
        <f t="shared" si="74"/>
        <v>0</v>
      </c>
      <c r="AP48" s="216">
        <f t="shared" si="74"/>
        <v>0</v>
      </c>
      <c r="AQ48" s="216">
        <f t="shared" si="74"/>
        <v>0</v>
      </c>
      <c r="AR48" s="216">
        <f t="shared" si="74"/>
        <v>0</v>
      </c>
      <c r="AS48" s="216">
        <f t="shared" si="74"/>
        <v>2.3559999999999999</v>
      </c>
      <c r="AT48" s="216">
        <f t="shared" si="74"/>
        <v>0</v>
      </c>
      <c r="AU48" s="216">
        <f t="shared" si="74"/>
        <v>0</v>
      </c>
      <c r="AV48" s="216">
        <f t="shared" si="74"/>
        <v>0</v>
      </c>
      <c r="AW48" s="216">
        <f t="shared" si="74"/>
        <v>0</v>
      </c>
      <c r="AX48" s="216">
        <f t="shared" si="74"/>
        <v>0</v>
      </c>
      <c r="AY48" s="216">
        <f t="shared" si="74"/>
        <v>0</v>
      </c>
      <c r="AZ48" s="216">
        <f t="shared" si="74"/>
        <v>0</v>
      </c>
      <c r="BA48" s="216">
        <f t="shared" si="74"/>
        <v>0</v>
      </c>
      <c r="BB48" s="216">
        <f t="shared" si="74"/>
        <v>0</v>
      </c>
      <c r="BC48" s="216">
        <f t="shared" si="74"/>
        <v>0</v>
      </c>
      <c r="BD48" s="216">
        <f t="shared" si="74"/>
        <v>0</v>
      </c>
      <c r="BE48" s="216">
        <f t="shared" ref="BE48:BJ48" si="75">IFERROR(ROUND($BZ48/$BZ131*BE131,3),0)</f>
        <v>0</v>
      </c>
      <c r="BF48" s="216">
        <f t="shared" si="75"/>
        <v>0</v>
      </c>
      <c r="BG48" s="216">
        <f t="shared" si="75"/>
        <v>0</v>
      </c>
      <c r="BH48" s="216">
        <f t="shared" si="75"/>
        <v>0</v>
      </c>
      <c r="BI48" s="216">
        <f t="shared" si="75"/>
        <v>0</v>
      </c>
      <c r="BJ48" s="216">
        <f t="shared" si="75"/>
        <v>0</v>
      </c>
      <c r="BK48" s="158">
        <v>45.2</v>
      </c>
      <c r="BL48" s="159"/>
      <c r="BM48" s="158"/>
      <c r="BN48" s="188"/>
      <c r="BO48" s="158"/>
      <c r="BP48" s="188"/>
      <c r="BQ48" s="158"/>
      <c r="BR48" s="188"/>
      <c r="BS48" s="158"/>
      <c r="BT48" s="188"/>
      <c r="BU48" s="158"/>
      <c r="BV48" s="188"/>
      <c r="BW48" s="158"/>
      <c r="BX48" s="188"/>
      <c r="BY48" s="146">
        <f t="shared" si="69"/>
        <v>45.2</v>
      </c>
      <c r="BZ48" s="146">
        <f t="shared" si="69"/>
        <v>0</v>
      </c>
      <c r="CA48" s="140">
        <f>BY48+BZ48</f>
        <v>45.2</v>
      </c>
      <c r="CB48" s="59">
        <f>SUM(C48:BJ48)-CA48</f>
        <v>0</v>
      </c>
    </row>
    <row r="49" spans="1:80" s="2" customFormat="1" ht="13.8" thickBot="1" x14ac:dyDescent="0.3">
      <c r="A49" s="221" t="s">
        <v>26</v>
      </c>
      <c r="B49" s="190">
        <v>224</v>
      </c>
      <c r="C49" s="191">
        <f t="shared" ref="C49:BD49" si="76">IFERROR(ROUND($BY49/$BY131*C131,3),0)</f>
        <v>0</v>
      </c>
      <c r="D49" s="191">
        <f t="shared" si="76"/>
        <v>0</v>
      </c>
      <c r="E49" s="191">
        <f t="shared" si="76"/>
        <v>0</v>
      </c>
      <c r="F49" s="191">
        <f t="shared" si="76"/>
        <v>0</v>
      </c>
      <c r="G49" s="191">
        <f t="shared" si="76"/>
        <v>0</v>
      </c>
      <c r="H49" s="191">
        <f t="shared" si="76"/>
        <v>0</v>
      </c>
      <c r="I49" s="191">
        <f t="shared" si="76"/>
        <v>0</v>
      </c>
      <c r="J49" s="191">
        <f t="shared" si="76"/>
        <v>0</v>
      </c>
      <c r="K49" s="191">
        <f t="shared" si="76"/>
        <v>0</v>
      </c>
      <c r="L49" s="191">
        <f t="shared" si="76"/>
        <v>0</v>
      </c>
      <c r="M49" s="191">
        <f t="shared" si="76"/>
        <v>0</v>
      </c>
      <c r="N49" s="191">
        <f t="shared" si="76"/>
        <v>0</v>
      </c>
      <c r="O49" s="191">
        <f t="shared" si="76"/>
        <v>0</v>
      </c>
      <c r="P49" s="191">
        <f t="shared" si="76"/>
        <v>0</v>
      </c>
      <c r="Q49" s="191">
        <f t="shared" si="76"/>
        <v>0</v>
      </c>
      <c r="R49" s="191">
        <f t="shared" si="76"/>
        <v>0</v>
      </c>
      <c r="S49" s="191">
        <f t="shared" si="76"/>
        <v>0</v>
      </c>
      <c r="T49" s="192">
        <f t="shared" si="76"/>
        <v>0</v>
      </c>
      <c r="U49" s="191">
        <f t="shared" si="76"/>
        <v>0</v>
      </c>
      <c r="V49" s="191">
        <f t="shared" si="76"/>
        <v>0</v>
      </c>
      <c r="W49" s="191">
        <f t="shared" si="76"/>
        <v>0</v>
      </c>
      <c r="X49" s="191">
        <f t="shared" si="76"/>
        <v>0</v>
      </c>
      <c r="Y49" s="191">
        <f t="shared" si="76"/>
        <v>0</v>
      </c>
      <c r="Z49" s="191">
        <f t="shared" si="76"/>
        <v>0</v>
      </c>
      <c r="AA49" s="191">
        <f t="shared" si="76"/>
        <v>0</v>
      </c>
      <c r="AB49" s="191">
        <f t="shared" si="76"/>
        <v>0</v>
      </c>
      <c r="AC49" s="191">
        <f t="shared" si="76"/>
        <v>0</v>
      </c>
      <c r="AD49" s="191">
        <f t="shared" si="76"/>
        <v>0</v>
      </c>
      <c r="AE49" s="191">
        <f t="shared" si="76"/>
        <v>0</v>
      </c>
      <c r="AF49" s="191">
        <f t="shared" si="76"/>
        <v>0</v>
      </c>
      <c r="AG49" s="191">
        <f t="shared" si="76"/>
        <v>0</v>
      </c>
      <c r="AH49" s="191">
        <f t="shared" si="76"/>
        <v>0</v>
      </c>
      <c r="AI49" s="191">
        <f t="shared" si="76"/>
        <v>0</v>
      </c>
      <c r="AJ49" s="191">
        <f t="shared" si="76"/>
        <v>0</v>
      </c>
      <c r="AK49" s="191">
        <f t="shared" si="76"/>
        <v>0</v>
      </c>
      <c r="AL49" s="192">
        <f t="shared" si="76"/>
        <v>0</v>
      </c>
      <c r="AM49" s="191">
        <f t="shared" si="76"/>
        <v>0</v>
      </c>
      <c r="AN49" s="191">
        <f t="shared" si="76"/>
        <v>0</v>
      </c>
      <c r="AO49" s="191">
        <f t="shared" si="76"/>
        <v>0</v>
      </c>
      <c r="AP49" s="191">
        <f t="shared" si="76"/>
        <v>0</v>
      </c>
      <c r="AQ49" s="191">
        <f t="shared" si="76"/>
        <v>0</v>
      </c>
      <c r="AR49" s="191">
        <f t="shared" si="76"/>
        <v>0</v>
      </c>
      <c r="AS49" s="191">
        <f t="shared" si="76"/>
        <v>0</v>
      </c>
      <c r="AT49" s="191">
        <f t="shared" si="76"/>
        <v>0</v>
      </c>
      <c r="AU49" s="191">
        <f t="shared" si="76"/>
        <v>0</v>
      </c>
      <c r="AV49" s="191">
        <f t="shared" si="76"/>
        <v>0</v>
      </c>
      <c r="AW49" s="191">
        <f t="shared" si="76"/>
        <v>0</v>
      </c>
      <c r="AX49" s="191">
        <f t="shared" si="76"/>
        <v>0</v>
      </c>
      <c r="AY49" s="191">
        <f t="shared" si="76"/>
        <v>0</v>
      </c>
      <c r="AZ49" s="191">
        <f t="shared" si="76"/>
        <v>0</v>
      </c>
      <c r="BA49" s="191">
        <f t="shared" si="76"/>
        <v>0</v>
      </c>
      <c r="BB49" s="191">
        <f t="shared" si="76"/>
        <v>0</v>
      </c>
      <c r="BC49" s="191">
        <f t="shared" si="76"/>
        <v>0</v>
      </c>
      <c r="BD49" s="192">
        <f t="shared" si="76"/>
        <v>0</v>
      </c>
      <c r="BE49" s="193">
        <f t="shared" ref="BE49:BJ49" si="77">IFERROR(ROUND($BZ49/$BZ131*BE131,3),0)</f>
        <v>0</v>
      </c>
      <c r="BF49" s="191">
        <f t="shared" si="77"/>
        <v>0</v>
      </c>
      <c r="BG49" s="191">
        <f t="shared" si="77"/>
        <v>0</v>
      </c>
      <c r="BH49" s="191">
        <f t="shared" si="77"/>
        <v>0</v>
      </c>
      <c r="BI49" s="191">
        <f t="shared" si="77"/>
        <v>0</v>
      </c>
      <c r="BJ49" s="194">
        <f t="shared" si="77"/>
        <v>0</v>
      </c>
      <c r="BK49" s="158"/>
      <c r="BL49" s="159"/>
      <c r="BM49" s="158"/>
      <c r="BN49" s="188"/>
      <c r="BO49" s="158"/>
      <c r="BP49" s="188"/>
      <c r="BQ49" s="158"/>
      <c r="BR49" s="188"/>
      <c r="BS49" s="158"/>
      <c r="BT49" s="188"/>
      <c r="BU49" s="158"/>
      <c r="BV49" s="188"/>
      <c r="BW49" s="158"/>
      <c r="BX49" s="188"/>
      <c r="BY49" s="141">
        <f t="shared" si="69"/>
        <v>0</v>
      </c>
      <c r="BZ49" s="141">
        <f t="shared" si="69"/>
        <v>0</v>
      </c>
      <c r="CA49" s="140">
        <f>BY49+BZ49</f>
        <v>0</v>
      </c>
      <c r="CB49" s="59">
        <f t="shared" si="2"/>
        <v>0</v>
      </c>
    </row>
    <row r="50" spans="1:80" s="2" customFormat="1" ht="13.8" thickBot="1" x14ac:dyDescent="0.3">
      <c r="A50" s="169" t="s">
        <v>6</v>
      </c>
      <c r="B50" s="170">
        <v>225</v>
      </c>
      <c r="C50" s="171">
        <f t="shared" ref="C50:BN50" si="78">C51+C53</f>
        <v>396.98799999999989</v>
      </c>
      <c r="D50" s="171">
        <f t="shared" si="78"/>
        <v>0</v>
      </c>
      <c r="E50" s="171">
        <f t="shared" si="78"/>
        <v>0</v>
      </c>
      <c r="F50" s="171">
        <f t="shared" si="78"/>
        <v>0</v>
      </c>
      <c r="G50" s="171">
        <f t="shared" si="78"/>
        <v>0</v>
      </c>
      <c r="H50" s="171">
        <f t="shared" si="78"/>
        <v>0</v>
      </c>
      <c r="I50" s="171">
        <f t="shared" si="78"/>
        <v>0</v>
      </c>
      <c r="J50" s="171">
        <f t="shared" si="78"/>
        <v>0</v>
      </c>
      <c r="K50" s="171">
        <f t="shared" si="78"/>
        <v>0</v>
      </c>
      <c r="L50" s="171">
        <f t="shared" si="78"/>
        <v>0</v>
      </c>
      <c r="M50" s="171">
        <f t="shared" si="78"/>
        <v>0</v>
      </c>
      <c r="N50" s="171">
        <f t="shared" si="78"/>
        <v>0</v>
      </c>
      <c r="O50" s="171">
        <f t="shared" si="78"/>
        <v>9.2489999999999988</v>
      </c>
      <c r="P50" s="171">
        <f t="shared" si="78"/>
        <v>0</v>
      </c>
      <c r="Q50" s="171">
        <f t="shared" si="78"/>
        <v>0</v>
      </c>
      <c r="R50" s="171">
        <f t="shared" si="78"/>
        <v>0</v>
      </c>
      <c r="S50" s="171">
        <f t="shared" si="78"/>
        <v>0</v>
      </c>
      <c r="T50" s="107">
        <f t="shared" si="78"/>
        <v>0</v>
      </c>
      <c r="U50" s="171">
        <f t="shared" si="78"/>
        <v>160.33699999999996</v>
      </c>
      <c r="V50" s="171">
        <f t="shared" si="78"/>
        <v>0</v>
      </c>
      <c r="W50" s="171">
        <f t="shared" si="78"/>
        <v>0</v>
      </c>
      <c r="X50" s="171">
        <f t="shared" si="78"/>
        <v>0</v>
      </c>
      <c r="Y50" s="171">
        <f t="shared" si="78"/>
        <v>0</v>
      </c>
      <c r="Z50" s="171">
        <f t="shared" si="78"/>
        <v>0</v>
      </c>
      <c r="AA50" s="171">
        <f t="shared" si="78"/>
        <v>165.73599999999999</v>
      </c>
      <c r="AB50" s="171">
        <f t="shared" si="78"/>
        <v>0</v>
      </c>
      <c r="AC50" s="171">
        <f t="shared" si="78"/>
        <v>0</v>
      </c>
      <c r="AD50" s="171">
        <f t="shared" si="78"/>
        <v>0</v>
      </c>
      <c r="AE50" s="171">
        <f t="shared" si="78"/>
        <v>0</v>
      </c>
      <c r="AF50" s="171">
        <f t="shared" si="78"/>
        <v>0</v>
      </c>
      <c r="AG50" s="171">
        <f t="shared" si="78"/>
        <v>4.6259999999999994</v>
      </c>
      <c r="AH50" s="171">
        <f t="shared" si="78"/>
        <v>0</v>
      </c>
      <c r="AI50" s="171">
        <f t="shared" si="78"/>
        <v>0</v>
      </c>
      <c r="AJ50" s="171">
        <f t="shared" si="78"/>
        <v>0</v>
      </c>
      <c r="AK50" s="171">
        <f t="shared" si="78"/>
        <v>0</v>
      </c>
      <c r="AL50" s="107">
        <f t="shared" si="78"/>
        <v>0</v>
      </c>
      <c r="AM50" s="171">
        <f t="shared" si="78"/>
        <v>20.040000000000003</v>
      </c>
      <c r="AN50" s="171">
        <f t="shared" si="78"/>
        <v>0</v>
      </c>
      <c r="AO50" s="171">
        <f t="shared" si="78"/>
        <v>0</v>
      </c>
      <c r="AP50" s="171">
        <f t="shared" si="78"/>
        <v>0</v>
      </c>
      <c r="AQ50" s="171">
        <f t="shared" si="78"/>
        <v>0</v>
      </c>
      <c r="AR50" s="171">
        <f t="shared" si="78"/>
        <v>0</v>
      </c>
      <c r="AS50" s="171">
        <f t="shared" si="78"/>
        <v>41.626000000000005</v>
      </c>
      <c r="AT50" s="171">
        <f t="shared" si="78"/>
        <v>0</v>
      </c>
      <c r="AU50" s="171">
        <f t="shared" si="78"/>
        <v>0</v>
      </c>
      <c r="AV50" s="171">
        <f t="shared" si="78"/>
        <v>0</v>
      </c>
      <c r="AW50" s="171">
        <f t="shared" si="78"/>
        <v>0</v>
      </c>
      <c r="AX50" s="171">
        <f t="shared" si="78"/>
        <v>0</v>
      </c>
      <c r="AY50" s="171">
        <f t="shared" si="78"/>
        <v>0</v>
      </c>
      <c r="AZ50" s="171">
        <f t="shared" si="78"/>
        <v>0</v>
      </c>
      <c r="BA50" s="171">
        <f t="shared" si="78"/>
        <v>0</v>
      </c>
      <c r="BB50" s="171">
        <f t="shared" si="78"/>
        <v>0</v>
      </c>
      <c r="BC50" s="171">
        <f t="shared" si="78"/>
        <v>0</v>
      </c>
      <c r="BD50" s="107">
        <f t="shared" si="78"/>
        <v>0</v>
      </c>
      <c r="BE50" s="172">
        <f t="shared" si="78"/>
        <v>0</v>
      </c>
      <c r="BF50" s="171">
        <f t="shared" si="78"/>
        <v>0</v>
      </c>
      <c r="BG50" s="171">
        <f t="shared" si="78"/>
        <v>0</v>
      </c>
      <c r="BH50" s="171">
        <f t="shared" si="78"/>
        <v>0</v>
      </c>
      <c r="BI50" s="171">
        <f t="shared" si="78"/>
        <v>0</v>
      </c>
      <c r="BJ50" s="108">
        <f t="shared" si="78"/>
        <v>0</v>
      </c>
      <c r="BK50" s="107">
        <f t="shared" si="78"/>
        <v>798.59999999999991</v>
      </c>
      <c r="BL50" s="108">
        <f t="shared" si="78"/>
        <v>0</v>
      </c>
      <c r="BM50" s="107">
        <f t="shared" si="78"/>
        <v>0</v>
      </c>
      <c r="BN50" s="109">
        <f t="shared" si="78"/>
        <v>0</v>
      </c>
      <c r="BO50" s="107">
        <f t="shared" ref="BO50:BX50" si="79">BO51+BO53</f>
        <v>0</v>
      </c>
      <c r="BP50" s="109">
        <f t="shared" si="79"/>
        <v>0</v>
      </c>
      <c r="BQ50" s="107">
        <f t="shared" si="79"/>
        <v>0</v>
      </c>
      <c r="BR50" s="109">
        <f t="shared" si="79"/>
        <v>0</v>
      </c>
      <c r="BS50" s="107">
        <f t="shared" si="79"/>
        <v>0</v>
      </c>
      <c r="BT50" s="109">
        <f t="shared" si="79"/>
        <v>0</v>
      </c>
      <c r="BU50" s="107">
        <f t="shared" si="79"/>
        <v>0</v>
      </c>
      <c r="BV50" s="109">
        <f t="shared" si="79"/>
        <v>0</v>
      </c>
      <c r="BW50" s="107">
        <f t="shared" si="79"/>
        <v>0</v>
      </c>
      <c r="BX50" s="109">
        <f t="shared" si="79"/>
        <v>0</v>
      </c>
      <c r="BY50" s="109">
        <f>BY51+BY53</f>
        <v>798.59999999999991</v>
      </c>
      <c r="BZ50" s="109">
        <f>BZ51+BZ53</f>
        <v>0</v>
      </c>
      <c r="CA50" s="109">
        <f>CA51+CA53</f>
        <v>798.59999999999991</v>
      </c>
      <c r="CB50" s="59">
        <f t="shared" si="2"/>
        <v>1.9999999998390194E-3</v>
      </c>
    </row>
    <row r="51" spans="1:80" s="2" customFormat="1" ht="13.8" thickBot="1" x14ac:dyDescent="0.3">
      <c r="A51" s="222" t="s">
        <v>27</v>
      </c>
      <c r="B51" s="223">
        <v>225</v>
      </c>
      <c r="C51" s="224">
        <f t="shared" ref="C51:BO51" si="80">C52</f>
        <v>21.823</v>
      </c>
      <c r="D51" s="224">
        <f t="shared" si="80"/>
        <v>0</v>
      </c>
      <c r="E51" s="224">
        <f t="shared" si="80"/>
        <v>0</v>
      </c>
      <c r="F51" s="224">
        <f t="shared" si="80"/>
        <v>0</v>
      </c>
      <c r="G51" s="224">
        <f t="shared" si="80"/>
        <v>0</v>
      </c>
      <c r="H51" s="224">
        <f t="shared" si="80"/>
        <v>0</v>
      </c>
      <c r="I51" s="224">
        <f t="shared" si="80"/>
        <v>0</v>
      </c>
      <c r="J51" s="224">
        <f t="shared" si="80"/>
        <v>0</v>
      </c>
      <c r="K51" s="224">
        <f t="shared" si="80"/>
        <v>0</v>
      </c>
      <c r="L51" s="224">
        <f t="shared" si="80"/>
        <v>0</v>
      </c>
      <c r="M51" s="224">
        <f t="shared" si="80"/>
        <v>0</v>
      </c>
      <c r="N51" s="224">
        <f t="shared" si="80"/>
        <v>0</v>
      </c>
      <c r="O51" s="224">
        <f t="shared" si="80"/>
        <v>0.50800000000000001</v>
      </c>
      <c r="P51" s="224">
        <f t="shared" si="80"/>
        <v>0</v>
      </c>
      <c r="Q51" s="224">
        <f t="shared" si="80"/>
        <v>0</v>
      </c>
      <c r="R51" s="224">
        <f t="shared" si="80"/>
        <v>0</v>
      </c>
      <c r="S51" s="224">
        <f t="shared" si="80"/>
        <v>0</v>
      </c>
      <c r="T51" s="225">
        <f t="shared" si="80"/>
        <v>0</v>
      </c>
      <c r="U51" s="224">
        <f t="shared" si="80"/>
        <v>8.8140000000000001</v>
      </c>
      <c r="V51" s="224">
        <f t="shared" si="80"/>
        <v>0</v>
      </c>
      <c r="W51" s="224">
        <f t="shared" si="80"/>
        <v>0</v>
      </c>
      <c r="X51" s="224">
        <f t="shared" si="80"/>
        <v>0</v>
      </c>
      <c r="Y51" s="224">
        <f t="shared" si="80"/>
        <v>0</v>
      </c>
      <c r="Z51" s="224">
        <f t="shared" si="80"/>
        <v>0</v>
      </c>
      <c r="AA51" s="224">
        <f t="shared" si="80"/>
        <v>9.1110000000000007</v>
      </c>
      <c r="AB51" s="224">
        <f t="shared" si="80"/>
        <v>0</v>
      </c>
      <c r="AC51" s="224">
        <f t="shared" si="80"/>
        <v>0</v>
      </c>
      <c r="AD51" s="224">
        <f t="shared" si="80"/>
        <v>0</v>
      </c>
      <c r="AE51" s="224">
        <f t="shared" si="80"/>
        <v>0</v>
      </c>
      <c r="AF51" s="224">
        <f t="shared" si="80"/>
        <v>0</v>
      </c>
      <c r="AG51" s="224">
        <f t="shared" si="80"/>
        <v>0.254</v>
      </c>
      <c r="AH51" s="224">
        <f t="shared" si="80"/>
        <v>0</v>
      </c>
      <c r="AI51" s="224">
        <f t="shared" si="80"/>
        <v>0</v>
      </c>
      <c r="AJ51" s="224">
        <f t="shared" si="80"/>
        <v>0</v>
      </c>
      <c r="AK51" s="224">
        <f t="shared" si="80"/>
        <v>0</v>
      </c>
      <c r="AL51" s="225">
        <f t="shared" si="80"/>
        <v>0</v>
      </c>
      <c r="AM51" s="224">
        <f t="shared" si="80"/>
        <v>1.1020000000000001</v>
      </c>
      <c r="AN51" s="224">
        <f t="shared" si="80"/>
        <v>0</v>
      </c>
      <c r="AO51" s="224">
        <f t="shared" si="80"/>
        <v>0</v>
      </c>
      <c r="AP51" s="224">
        <f t="shared" si="80"/>
        <v>0</v>
      </c>
      <c r="AQ51" s="224">
        <f t="shared" si="80"/>
        <v>0</v>
      </c>
      <c r="AR51" s="224">
        <f t="shared" si="80"/>
        <v>0</v>
      </c>
      <c r="AS51" s="224">
        <f t="shared" si="80"/>
        <v>2.2879999999999998</v>
      </c>
      <c r="AT51" s="224">
        <f t="shared" si="80"/>
        <v>0</v>
      </c>
      <c r="AU51" s="224">
        <f t="shared" si="80"/>
        <v>0</v>
      </c>
      <c r="AV51" s="224">
        <f t="shared" si="80"/>
        <v>0</v>
      </c>
      <c r="AW51" s="224">
        <f t="shared" si="80"/>
        <v>0</v>
      </c>
      <c r="AX51" s="224">
        <f t="shared" si="80"/>
        <v>0</v>
      </c>
      <c r="AY51" s="224">
        <f t="shared" si="80"/>
        <v>0</v>
      </c>
      <c r="AZ51" s="224">
        <f t="shared" si="80"/>
        <v>0</v>
      </c>
      <c r="BA51" s="224">
        <f t="shared" si="80"/>
        <v>0</v>
      </c>
      <c r="BB51" s="224">
        <f t="shared" si="80"/>
        <v>0</v>
      </c>
      <c r="BC51" s="224">
        <f t="shared" si="80"/>
        <v>0</v>
      </c>
      <c r="BD51" s="225">
        <f t="shared" si="80"/>
        <v>0</v>
      </c>
      <c r="BE51" s="226">
        <f t="shared" si="80"/>
        <v>0</v>
      </c>
      <c r="BF51" s="224">
        <f>BF52</f>
        <v>0</v>
      </c>
      <c r="BG51" s="224">
        <f>BG52</f>
        <v>0</v>
      </c>
      <c r="BH51" s="224">
        <f>BH52</f>
        <v>0</v>
      </c>
      <c r="BI51" s="224">
        <f>BI52</f>
        <v>0</v>
      </c>
      <c r="BJ51" s="227">
        <f>BJ52</f>
        <v>0</v>
      </c>
      <c r="BK51" s="202">
        <f t="shared" si="80"/>
        <v>43.9</v>
      </c>
      <c r="BL51" s="201">
        <f t="shared" si="80"/>
        <v>0</v>
      </c>
      <c r="BM51" s="202">
        <f t="shared" si="80"/>
        <v>0</v>
      </c>
      <c r="BN51" s="228">
        <f t="shared" si="80"/>
        <v>0</v>
      </c>
      <c r="BO51" s="202">
        <f t="shared" si="80"/>
        <v>0</v>
      </c>
      <c r="BP51" s="228">
        <f t="shared" ref="BP51:BX51" si="81">BP52</f>
        <v>0</v>
      </c>
      <c r="BQ51" s="202">
        <f t="shared" si="81"/>
        <v>0</v>
      </c>
      <c r="BR51" s="228">
        <f t="shared" si="81"/>
        <v>0</v>
      </c>
      <c r="BS51" s="202">
        <f t="shared" si="81"/>
        <v>0</v>
      </c>
      <c r="BT51" s="228">
        <f t="shared" si="81"/>
        <v>0</v>
      </c>
      <c r="BU51" s="202">
        <f t="shared" si="81"/>
        <v>0</v>
      </c>
      <c r="BV51" s="228">
        <f t="shared" si="81"/>
        <v>0</v>
      </c>
      <c r="BW51" s="202">
        <f t="shared" si="81"/>
        <v>0</v>
      </c>
      <c r="BX51" s="228">
        <f t="shared" si="81"/>
        <v>0</v>
      </c>
      <c r="BY51" s="228">
        <f>BY52</f>
        <v>43.9</v>
      </c>
      <c r="BZ51" s="228">
        <f>BZ52</f>
        <v>0</v>
      </c>
      <c r="CA51" s="228">
        <f>CA52</f>
        <v>43.9</v>
      </c>
      <c r="CB51" s="59">
        <f t="shared" si="2"/>
        <v>0</v>
      </c>
    </row>
    <row r="52" spans="1:80" s="2" customFormat="1" ht="40.200000000000003" thickBot="1" x14ac:dyDescent="0.3">
      <c r="A52" s="229" t="s">
        <v>28</v>
      </c>
      <c r="B52" s="214"/>
      <c r="C52" s="215">
        <f t="shared" ref="C52:BD52" si="82">IFERROR(ROUND($BY52/$BY131*C131,3),0)</f>
        <v>21.823</v>
      </c>
      <c r="D52" s="230">
        <f t="shared" si="82"/>
        <v>0</v>
      </c>
      <c r="E52" s="230">
        <f t="shared" si="82"/>
        <v>0</v>
      </c>
      <c r="F52" s="230">
        <f t="shared" si="82"/>
        <v>0</v>
      </c>
      <c r="G52" s="230">
        <f t="shared" si="82"/>
        <v>0</v>
      </c>
      <c r="H52" s="230">
        <f t="shared" si="82"/>
        <v>0</v>
      </c>
      <c r="I52" s="230">
        <f t="shared" si="82"/>
        <v>0</v>
      </c>
      <c r="J52" s="230">
        <f t="shared" si="82"/>
        <v>0</v>
      </c>
      <c r="K52" s="230">
        <f t="shared" si="82"/>
        <v>0</v>
      </c>
      <c r="L52" s="230">
        <f t="shared" si="82"/>
        <v>0</v>
      </c>
      <c r="M52" s="230">
        <f t="shared" si="82"/>
        <v>0</v>
      </c>
      <c r="N52" s="230">
        <f t="shared" si="82"/>
        <v>0</v>
      </c>
      <c r="O52" s="230">
        <f t="shared" si="82"/>
        <v>0.50800000000000001</v>
      </c>
      <c r="P52" s="230">
        <f t="shared" si="82"/>
        <v>0</v>
      </c>
      <c r="Q52" s="230">
        <f t="shared" si="82"/>
        <v>0</v>
      </c>
      <c r="R52" s="230">
        <f t="shared" si="82"/>
        <v>0</v>
      </c>
      <c r="S52" s="230">
        <f t="shared" si="82"/>
        <v>0</v>
      </c>
      <c r="T52" s="231">
        <f t="shared" si="82"/>
        <v>0</v>
      </c>
      <c r="U52" s="215">
        <f t="shared" si="82"/>
        <v>8.8140000000000001</v>
      </c>
      <c r="V52" s="230">
        <f t="shared" si="82"/>
        <v>0</v>
      </c>
      <c r="W52" s="230">
        <f t="shared" si="82"/>
        <v>0</v>
      </c>
      <c r="X52" s="230">
        <f t="shared" si="82"/>
        <v>0</v>
      </c>
      <c r="Y52" s="230">
        <f t="shared" si="82"/>
        <v>0</v>
      </c>
      <c r="Z52" s="230">
        <f t="shared" si="82"/>
        <v>0</v>
      </c>
      <c r="AA52" s="230">
        <f t="shared" si="82"/>
        <v>9.1110000000000007</v>
      </c>
      <c r="AB52" s="230">
        <f t="shared" si="82"/>
        <v>0</v>
      </c>
      <c r="AC52" s="230">
        <f t="shared" si="82"/>
        <v>0</v>
      </c>
      <c r="AD52" s="230">
        <f t="shared" si="82"/>
        <v>0</v>
      </c>
      <c r="AE52" s="230">
        <f t="shared" si="82"/>
        <v>0</v>
      </c>
      <c r="AF52" s="230">
        <f t="shared" si="82"/>
        <v>0</v>
      </c>
      <c r="AG52" s="230">
        <f t="shared" si="82"/>
        <v>0.254</v>
      </c>
      <c r="AH52" s="230">
        <f t="shared" si="82"/>
        <v>0</v>
      </c>
      <c r="AI52" s="230">
        <f t="shared" si="82"/>
        <v>0</v>
      </c>
      <c r="AJ52" s="230">
        <f t="shared" si="82"/>
        <v>0</v>
      </c>
      <c r="AK52" s="230">
        <f t="shared" si="82"/>
        <v>0</v>
      </c>
      <c r="AL52" s="231">
        <f t="shared" si="82"/>
        <v>0</v>
      </c>
      <c r="AM52" s="215">
        <f t="shared" si="82"/>
        <v>1.1020000000000001</v>
      </c>
      <c r="AN52" s="230">
        <f t="shared" si="82"/>
        <v>0</v>
      </c>
      <c r="AO52" s="230">
        <f t="shared" si="82"/>
        <v>0</v>
      </c>
      <c r="AP52" s="230">
        <f t="shared" si="82"/>
        <v>0</v>
      </c>
      <c r="AQ52" s="230">
        <f t="shared" si="82"/>
        <v>0</v>
      </c>
      <c r="AR52" s="230">
        <f t="shared" si="82"/>
        <v>0</v>
      </c>
      <c r="AS52" s="230">
        <f t="shared" si="82"/>
        <v>2.2879999999999998</v>
      </c>
      <c r="AT52" s="230">
        <f t="shared" si="82"/>
        <v>0</v>
      </c>
      <c r="AU52" s="230">
        <f t="shared" si="82"/>
        <v>0</v>
      </c>
      <c r="AV52" s="230">
        <f t="shared" si="82"/>
        <v>0</v>
      </c>
      <c r="AW52" s="230">
        <f t="shared" si="82"/>
        <v>0</v>
      </c>
      <c r="AX52" s="230">
        <f t="shared" si="82"/>
        <v>0</v>
      </c>
      <c r="AY52" s="230">
        <f t="shared" si="82"/>
        <v>0</v>
      </c>
      <c r="AZ52" s="230">
        <f t="shared" si="82"/>
        <v>0</v>
      </c>
      <c r="BA52" s="230">
        <f t="shared" si="82"/>
        <v>0</v>
      </c>
      <c r="BB52" s="230">
        <f t="shared" si="82"/>
        <v>0</v>
      </c>
      <c r="BC52" s="230">
        <f t="shared" si="82"/>
        <v>0</v>
      </c>
      <c r="BD52" s="231">
        <f t="shared" si="82"/>
        <v>0</v>
      </c>
      <c r="BE52" s="217">
        <f t="shared" ref="BE52:BJ52" si="83">IFERROR(ROUND($BZ52/$BZ131*BE131,3),0)</f>
        <v>0</v>
      </c>
      <c r="BF52" s="230">
        <f t="shared" si="83"/>
        <v>0</v>
      </c>
      <c r="BG52" s="230">
        <f t="shared" si="83"/>
        <v>0</v>
      </c>
      <c r="BH52" s="230">
        <f t="shared" si="83"/>
        <v>0</v>
      </c>
      <c r="BI52" s="230">
        <f t="shared" si="83"/>
        <v>0</v>
      </c>
      <c r="BJ52" s="232">
        <f t="shared" si="83"/>
        <v>0</v>
      </c>
      <c r="BK52" s="233">
        <v>43.9</v>
      </c>
      <c r="BL52" s="234"/>
      <c r="BM52" s="233"/>
      <c r="BN52" s="235"/>
      <c r="BO52" s="233"/>
      <c r="BP52" s="235"/>
      <c r="BQ52" s="233"/>
      <c r="BR52" s="235"/>
      <c r="BS52" s="233"/>
      <c r="BT52" s="235"/>
      <c r="BU52" s="233"/>
      <c r="BV52" s="235"/>
      <c r="BW52" s="233"/>
      <c r="BX52" s="235"/>
      <c r="BY52" s="217">
        <f>BK52+BM52+BO52+BQ52+BS52+BU52+BW52</f>
        <v>43.9</v>
      </c>
      <c r="BZ52" s="217">
        <f>BL52+BN52+BP52+BR52+BT52+BV52+BX52</f>
        <v>0</v>
      </c>
      <c r="CA52" s="231">
        <f>BY52+BZ52</f>
        <v>43.9</v>
      </c>
      <c r="CB52" s="59">
        <f t="shared" si="2"/>
        <v>0</v>
      </c>
    </row>
    <row r="53" spans="1:80" ht="13.8" thickBot="1" x14ac:dyDescent="0.3">
      <c r="A53" s="236" t="s">
        <v>29</v>
      </c>
      <c r="B53" s="190">
        <v>225</v>
      </c>
      <c r="C53" s="191">
        <f t="shared" ref="C53:BN53" si="84">SUM(C54:C80)</f>
        <v>375.16499999999991</v>
      </c>
      <c r="D53" s="191">
        <f t="shared" si="84"/>
        <v>0</v>
      </c>
      <c r="E53" s="191">
        <f t="shared" si="84"/>
        <v>0</v>
      </c>
      <c r="F53" s="191">
        <f t="shared" si="84"/>
        <v>0</v>
      </c>
      <c r="G53" s="191">
        <f t="shared" si="84"/>
        <v>0</v>
      </c>
      <c r="H53" s="191">
        <f t="shared" si="84"/>
        <v>0</v>
      </c>
      <c r="I53" s="191">
        <f t="shared" si="84"/>
        <v>0</v>
      </c>
      <c r="J53" s="191">
        <f t="shared" si="84"/>
        <v>0</v>
      </c>
      <c r="K53" s="191">
        <f t="shared" si="84"/>
        <v>0</v>
      </c>
      <c r="L53" s="191">
        <f t="shared" si="84"/>
        <v>0</v>
      </c>
      <c r="M53" s="191">
        <f t="shared" si="84"/>
        <v>0</v>
      </c>
      <c r="N53" s="191">
        <f t="shared" si="84"/>
        <v>0</v>
      </c>
      <c r="O53" s="191">
        <f t="shared" si="84"/>
        <v>8.7409999999999979</v>
      </c>
      <c r="P53" s="191">
        <f t="shared" si="84"/>
        <v>0</v>
      </c>
      <c r="Q53" s="191">
        <f t="shared" si="84"/>
        <v>0</v>
      </c>
      <c r="R53" s="191">
        <f t="shared" si="84"/>
        <v>0</v>
      </c>
      <c r="S53" s="191">
        <f t="shared" si="84"/>
        <v>0</v>
      </c>
      <c r="T53" s="192">
        <f t="shared" si="84"/>
        <v>0</v>
      </c>
      <c r="U53" s="191">
        <f t="shared" si="84"/>
        <v>151.52299999999997</v>
      </c>
      <c r="V53" s="191">
        <f t="shared" si="84"/>
        <v>0</v>
      </c>
      <c r="W53" s="191">
        <f t="shared" si="84"/>
        <v>0</v>
      </c>
      <c r="X53" s="191">
        <f t="shared" si="84"/>
        <v>0</v>
      </c>
      <c r="Y53" s="191">
        <f t="shared" si="84"/>
        <v>0</v>
      </c>
      <c r="Z53" s="191">
        <f t="shared" si="84"/>
        <v>0</v>
      </c>
      <c r="AA53" s="191">
        <f t="shared" si="84"/>
        <v>156.625</v>
      </c>
      <c r="AB53" s="191">
        <f t="shared" si="84"/>
        <v>0</v>
      </c>
      <c r="AC53" s="191">
        <f t="shared" si="84"/>
        <v>0</v>
      </c>
      <c r="AD53" s="191">
        <f t="shared" si="84"/>
        <v>0</v>
      </c>
      <c r="AE53" s="191">
        <f t="shared" si="84"/>
        <v>0</v>
      </c>
      <c r="AF53" s="191">
        <f t="shared" si="84"/>
        <v>0</v>
      </c>
      <c r="AG53" s="191">
        <f t="shared" si="84"/>
        <v>4.3719999999999999</v>
      </c>
      <c r="AH53" s="191">
        <f t="shared" si="84"/>
        <v>0</v>
      </c>
      <c r="AI53" s="191">
        <f t="shared" si="84"/>
        <v>0</v>
      </c>
      <c r="AJ53" s="191">
        <f t="shared" si="84"/>
        <v>0</v>
      </c>
      <c r="AK53" s="191">
        <f t="shared" si="84"/>
        <v>0</v>
      </c>
      <c r="AL53" s="192">
        <f t="shared" si="84"/>
        <v>0</v>
      </c>
      <c r="AM53" s="191">
        <f t="shared" si="84"/>
        <v>18.938000000000002</v>
      </c>
      <c r="AN53" s="191">
        <f t="shared" si="84"/>
        <v>0</v>
      </c>
      <c r="AO53" s="191">
        <f t="shared" si="84"/>
        <v>0</v>
      </c>
      <c r="AP53" s="191">
        <f t="shared" si="84"/>
        <v>0</v>
      </c>
      <c r="AQ53" s="191">
        <f t="shared" si="84"/>
        <v>0</v>
      </c>
      <c r="AR53" s="191">
        <f t="shared" si="84"/>
        <v>0</v>
      </c>
      <c r="AS53" s="191">
        <f t="shared" si="84"/>
        <v>39.338000000000008</v>
      </c>
      <c r="AT53" s="191">
        <f t="shared" si="84"/>
        <v>0</v>
      </c>
      <c r="AU53" s="191">
        <f t="shared" si="84"/>
        <v>0</v>
      </c>
      <c r="AV53" s="191">
        <f t="shared" si="84"/>
        <v>0</v>
      </c>
      <c r="AW53" s="191">
        <f t="shared" si="84"/>
        <v>0</v>
      </c>
      <c r="AX53" s="191">
        <f t="shared" si="84"/>
        <v>0</v>
      </c>
      <c r="AY53" s="191">
        <f t="shared" si="84"/>
        <v>0</v>
      </c>
      <c r="AZ53" s="191">
        <f t="shared" si="84"/>
        <v>0</v>
      </c>
      <c r="BA53" s="191">
        <f t="shared" si="84"/>
        <v>0</v>
      </c>
      <c r="BB53" s="191">
        <f t="shared" si="84"/>
        <v>0</v>
      </c>
      <c r="BC53" s="191">
        <f t="shared" si="84"/>
        <v>0</v>
      </c>
      <c r="BD53" s="192">
        <f t="shared" si="84"/>
        <v>0</v>
      </c>
      <c r="BE53" s="193">
        <f t="shared" si="84"/>
        <v>0</v>
      </c>
      <c r="BF53" s="191">
        <f t="shared" si="84"/>
        <v>0</v>
      </c>
      <c r="BG53" s="191">
        <f t="shared" si="84"/>
        <v>0</v>
      </c>
      <c r="BH53" s="191">
        <f t="shared" si="84"/>
        <v>0</v>
      </c>
      <c r="BI53" s="191">
        <f t="shared" si="84"/>
        <v>0</v>
      </c>
      <c r="BJ53" s="194">
        <f t="shared" si="84"/>
        <v>0</v>
      </c>
      <c r="BK53" s="237">
        <f t="shared" si="84"/>
        <v>754.69999999999993</v>
      </c>
      <c r="BL53" s="238">
        <f t="shared" si="84"/>
        <v>0</v>
      </c>
      <c r="BM53" s="237">
        <f t="shared" si="84"/>
        <v>0</v>
      </c>
      <c r="BN53" s="239">
        <f t="shared" si="84"/>
        <v>0</v>
      </c>
      <c r="BO53" s="237">
        <f t="shared" ref="BO53:BX53" si="85">SUM(BO54:BO80)</f>
        <v>0</v>
      </c>
      <c r="BP53" s="239">
        <f t="shared" si="85"/>
        <v>0</v>
      </c>
      <c r="BQ53" s="237">
        <f t="shared" si="85"/>
        <v>0</v>
      </c>
      <c r="BR53" s="239">
        <f t="shared" si="85"/>
        <v>0</v>
      </c>
      <c r="BS53" s="237">
        <f t="shared" si="85"/>
        <v>0</v>
      </c>
      <c r="BT53" s="239">
        <f t="shared" si="85"/>
        <v>0</v>
      </c>
      <c r="BU53" s="237">
        <f t="shared" si="85"/>
        <v>0</v>
      </c>
      <c r="BV53" s="239">
        <f t="shared" si="85"/>
        <v>0</v>
      </c>
      <c r="BW53" s="237">
        <f t="shared" si="85"/>
        <v>0</v>
      </c>
      <c r="BX53" s="239">
        <f t="shared" si="85"/>
        <v>0</v>
      </c>
      <c r="BY53" s="239">
        <f>SUM(BY54:BY80)</f>
        <v>754.69999999999993</v>
      </c>
      <c r="BZ53" s="239">
        <f>SUM(BZ54:BZ80)</f>
        <v>0</v>
      </c>
      <c r="CA53" s="239">
        <f>SUM(CA54:CA80)</f>
        <v>754.69999999999993</v>
      </c>
      <c r="CB53" s="59">
        <f t="shared" si="2"/>
        <v>1.9999999998390194E-3</v>
      </c>
    </row>
    <row r="54" spans="1:80" ht="13.8" thickBot="1" x14ac:dyDescent="0.3">
      <c r="A54" s="196" t="s">
        <v>30</v>
      </c>
      <c r="B54" s="175"/>
      <c r="C54" s="176">
        <f t="shared" ref="C54:BD54" si="86">IFERROR(ROUND($BY54/$BY131*C131,3),0)</f>
        <v>66.662000000000006</v>
      </c>
      <c r="D54" s="177">
        <f t="shared" si="86"/>
        <v>0</v>
      </c>
      <c r="E54" s="177">
        <f t="shared" si="86"/>
        <v>0</v>
      </c>
      <c r="F54" s="177">
        <f t="shared" si="86"/>
        <v>0</v>
      </c>
      <c r="G54" s="177">
        <f t="shared" si="86"/>
        <v>0</v>
      </c>
      <c r="H54" s="177">
        <f t="shared" si="86"/>
        <v>0</v>
      </c>
      <c r="I54" s="177">
        <f t="shared" si="86"/>
        <v>0</v>
      </c>
      <c r="J54" s="177">
        <f t="shared" si="86"/>
        <v>0</v>
      </c>
      <c r="K54" s="177">
        <f t="shared" si="86"/>
        <v>0</v>
      </c>
      <c r="L54" s="177">
        <f t="shared" si="86"/>
        <v>0</v>
      </c>
      <c r="M54" s="177">
        <f t="shared" si="86"/>
        <v>0</v>
      </c>
      <c r="N54" s="177">
        <f t="shared" si="86"/>
        <v>0</v>
      </c>
      <c r="O54" s="177">
        <f t="shared" si="86"/>
        <v>1.5529999999999999</v>
      </c>
      <c r="P54" s="177">
        <f t="shared" si="86"/>
        <v>0</v>
      </c>
      <c r="Q54" s="177">
        <f t="shared" si="86"/>
        <v>0</v>
      </c>
      <c r="R54" s="177">
        <f t="shared" si="86"/>
        <v>0</v>
      </c>
      <c r="S54" s="177">
        <f t="shared" si="86"/>
        <v>0</v>
      </c>
      <c r="T54" s="178">
        <f t="shared" si="86"/>
        <v>0</v>
      </c>
      <c r="U54" s="176">
        <f t="shared" si="86"/>
        <v>26.923999999999999</v>
      </c>
      <c r="V54" s="177">
        <f t="shared" si="86"/>
        <v>0</v>
      </c>
      <c r="W54" s="177">
        <f t="shared" si="86"/>
        <v>0</v>
      </c>
      <c r="X54" s="177">
        <f t="shared" si="86"/>
        <v>0</v>
      </c>
      <c r="Y54" s="177">
        <f t="shared" si="86"/>
        <v>0</v>
      </c>
      <c r="Z54" s="177">
        <f t="shared" si="86"/>
        <v>0</v>
      </c>
      <c r="AA54" s="177">
        <f t="shared" si="86"/>
        <v>27.83</v>
      </c>
      <c r="AB54" s="177">
        <f t="shared" si="86"/>
        <v>0</v>
      </c>
      <c r="AC54" s="177">
        <f t="shared" si="86"/>
        <v>0</v>
      </c>
      <c r="AD54" s="177">
        <f t="shared" si="86"/>
        <v>0</v>
      </c>
      <c r="AE54" s="177">
        <f t="shared" si="86"/>
        <v>0</v>
      </c>
      <c r="AF54" s="177">
        <f t="shared" si="86"/>
        <v>0</v>
      </c>
      <c r="AG54" s="177">
        <f t="shared" si="86"/>
        <v>0.77700000000000002</v>
      </c>
      <c r="AH54" s="177">
        <f t="shared" si="86"/>
        <v>0</v>
      </c>
      <c r="AI54" s="177">
        <f t="shared" si="86"/>
        <v>0</v>
      </c>
      <c r="AJ54" s="177">
        <f t="shared" si="86"/>
        <v>0</v>
      </c>
      <c r="AK54" s="177">
        <f t="shared" si="86"/>
        <v>0</v>
      </c>
      <c r="AL54" s="178">
        <f t="shared" si="86"/>
        <v>0</v>
      </c>
      <c r="AM54" s="176">
        <f t="shared" si="86"/>
        <v>3.3650000000000002</v>
      </c>
      <c r="AN54" s="177">
        <f t="shared" si="86"/>
        <v>0</v>
      </c>
      <c r="AO54" s="177">
        <f t="shared" si="86"/>
        <v>0</v>
      </c>
      <c r="AP54" s="177">
        <f t="shared" si="86"/>
        <v>0</v>
      </c>
      <c r="AQ54" s="177">
        <f t="shared" si="86"/>
        <v>0</v>
      </c>
      <c r="AR54" s="177">
        <f t="shared" si="86"/>
        <v>0</v>
      </c>
      <c r="AS54" s="177">
        <f t="shared" si="86"/>
        <v>6.99</v>
      </c>
      <c r="AT54" s="177">
        <f t="shared" si="86"/>
        <v>0</v>
      </c>
      <c r="AU54" s="177">
        <f t="shared" si="86"/>
        <v>0</v>
      </c>
      <c r="AV54" s="177">
        <f t="shared" si="86"/>
        <v>0</v>
      </c>
      <c r="AW54" s="177">
        <f t="shared" si="86"/>
        <v>0</v>
      </c>
      <c r="AX54" s="177">
        <f t="shared" si="86"/>
        <v>0</v>
      </c>
      <c r="AY54" s="177">
        <f t="shared" si="86"/>
        <v>0</v>
      </c>
      <c r="AZ54" s="177">
        <f t="shared" si="86"/>
        <v>0</v>
      </c>
      <c r="BA54" s="177">
        <f t="shared" si="86"/>
        <v>0</v>
      </c>
      <c r="BB54" s="177">
        <f t="shared" si="86"/>
        <v>0</v>
      </c>
      <c r="BC54" s="177">
        <f t="shared" si="86"/>
        <v>0</v>
      </c>
      <c r="BD54" s="178">
        <f t="shared" si="86"/>
        <v>0</v>
      </c>
      <c r="BE54" s="179">
        <f t="shared" ref="BE54:BJ54" si="87">IFERROR(ROUND($BZ54/$BZ131*BE131,3),0)</f>
        <v>0</v>
      </c>
      <c r="BF54" s="177">
        <f t="shared" si="87"/>
        <v>0</v>
      </c>
      <c r="BG54" s="177">
        <f t="shared" si="87"/>
        <v>0</v>
      </c>
      <c r="BH54" s="177">
        <f t="shared" si="87"/>
        <v>0</v>
      </c>
      <c r="BI54" s="177">
        <f t="shared" si="87"/>
        <v>0</v>
      </c>
      <c r="BJ54" s="180">
        <f t="shared" si="87"/>
        <v>0</v>
      </c>
      <c r="BK54" s="181">
        <v>134.1</v>
      </c>
      <c r="BL54" s="182"/>
      <c r="BM54" s="181"/>
      <c r="BN54" s="183"/>
      <c r="BO54" s="181"/>
      <c r="BP54" s="183"/>
      <c r="BQ54" s="181"/>
      <c r="BR54" s="183"/>
      <c r="BS54" s="181"/>
      <c r="BT54" s="183"/>
      <c r="BU54" s="181"/>
      <c r="BV54" s="183"/>
      <c r="BW54" s="181"/>
      <c r="BX54" s="183"/>
      <c r="BY54" s="179">
        <f>BK54+BM54+BO54+BQ54+BS54+BU54+BW54</f>
        <v>134.1</v>
      </c>
      <c r="BZ54" s="179">
        <f>BL54+BN54+BP54+BR54+BT54+BV54+BX54</f>
        <v>0</v>
      </c>
      <c r="CA54" s="178">
        <f>BY54+BZ54</f>
        <v>134.1</v>
      </c>
      <c r="CB54" s="59">
        <f t="shared" si="2"/>
        <v>1.0000000000047748E-3</v>
      </c>
    </row>
    <row r="55" spans="1:80" ht="13.8" thickBot="1" x14ac:dyDescent="0.3">
      <c r="A55" s="184" t="s">
        <v>31</v>
      </c>
      <c r="B55" s="3"/>
      <c r="C55" s="69">
        <f t="shared" ref="C55:BD55" si="88">IFERROR(ROUND($BY55/$BY131*C131,3),0)</f>
        <v>53.19</v>
      </c>
      <c r="D55" s="185">
        <f t="shared" si="88"/>
        <v>0</v>
      </c>
      <c r="E55" s="185">
        <f t="shared" si="88"/>
        <v>0</v>
      </c>
      <c r="F55" s="185">
        <f t="shared" si="88"/>
        <v>0</v>
      </c>
      <c r="G55" s="185">
        <f t="shared" si="88"/>
        <v>0</v>
      </c>
      <c r="H55" s="185">
        <f t="shared" si="88"/>
        <v>0</v>
      </c>
      <c r="I55" s="185">
        <f t="shared" si="88"/>
        <v>0</v>
      </c>
      <c r="J55" s="185">
        <f t="shared" si="88"/>
        <v>0</v>
      </c>
      <c r="K55" s="185">
        <f t="shared" si="88"/>
        <v>0</v>
      </c>
      <c r="L55" s="185">
        <f t="shared" si="88"/>
        <v>0</v>
      </c>
      <c r="M55" s="185">
        <f t="shared" si="88"/>
        <v>0</v>
      </c>
      <c r="N55" s="185">
        <f t="shared" si="88"/>
        <v>0</v>
      </c>
      <c r="O55" s="185">
        <f t="shared" si="88"/>
        <v>1.2390000000000001</v>
      </c>
      <c r="P55" s="185">
        <f t="shared" si="88"/>
        <v>0</v>
      </c>
      <c r="Q55" s="185">
        <f t="shared" si="88"/>
        <v>0</v>
      </c>
      <c r="R55" s="185">
        <f t="shared" si="88"/>
        <v>0</v>
      </c>
      <c r="S55" s="185">
        <f t="shared" si="88"/>
        <v>0</v>
      </c>
      <c r="T55" s="145">
        <f t="shared" si="88"/>
        <v>0</v>
      </c>
      <c r="U55" s="69">
        <f t="shared" si="88"/>
        <v>21.483000000000001</v>
      </c>
      <c r="V55" s="185">
        <f t="shared" si="88"/>
        <v>0</v>
      </c>
      <c r="W55" s="185">
        <f t="shared" si="88"/>
        <v>0</v>
      </c>
      <c r="X55" s="185">
        <f t="shared" si="88"/>
        <v>0</v>
      </c>
      <c r="Y55" s="185">
        <f t="shared" si="88"/>
        <v>0</v>
      </c>
      <c r="Z55" s="185">
        <f t="shared" si="88"/>
        <v>0</v>
      </c>
      <c r="AA55" s="185">
        <f t="shared" si="88"/>
        <v>22.206</v>
      </c>
      <c r="AB55" s="185">
        <f t="shared" si="88"/>
        <v>0</v>
      </c>
      <c r="AC55" s="185">
        <f t="shared" si="88"/>
        <v>0</v>
      </c>
      <c r="AD55" s="185">
        <f t="shared" si="88"/>
        <v>0</v>
      </c>
      <c r="AE55" s="185">
        <f t="shared" si="88"/>
        <v>0</v>
      </c>
      <c r="AF55" s="185">
        <f t="shared" si="88"/>
        <v>0</v>
      </c>
      <c r="AG55" s="185">
        <f t="shared" si="88"/>
        <v>0.62</v>
      </c>
      <c r="AH55" s="185">
        <f t="shared" si="88"/>
        <v>0</v>
      </c>
      <c r="AI55" s="185">
        <f t="shared" si="88"/>
        <v>0</v>
      </c>
      <c r="AJ55" s="185">
        <f t="shared" si="88"/>
        <v>0</v>
      </c>
      <c r="AK55" s="185">
        <f t="shared" si="88"/>
        <v>0</v>
      </c>
      <c r="AL55" s="145">
        <f t="shared" si="88"/>
        <v>0</v>
      </c>
      <c r="AM55" s="69">
        <f t="shared" si="88"/>
        <v>2.6850000000000001</v>
      </c>
      <c r="AN55" s="185">
        <f t="shared" si="88"/>
        <v>0</v>
      </c>
      <c r="AO55" s="185">
        <f t="shared" si="88"/>
        <v>0</v>
      </c>
      <c r="AP55" s="185">
        <f t="shared" si="88"/>
        <v>0</v>
      </c>
      <c r="AQ55" s="185">
        <f t="shared" si="88"/>
        <v>0</v>
      </c>
      <c r="AR55" s="185">
        <f t="shared" si="88"/>
        <v>0</v>
      </c>
      <c r="AS55" s="185">
        <f t="shared" si="88"/>
        <v>5.577</v>
      </c>
      <c r="AT55" s="185">
        <f t="shared" si="88"/>
        <v>0</v>
      </c>
      <c r="AU55" s="185">
        <f t="shared" si="88"/>
        <v>0</v>
      </c>
      <c r="AV55" s="185">
        <f t="shared" si="88"/>
        <v>0</v>
      </c>
      <c r="AW55" s="185">
        <f t="shared" si="88"/>
        <v>0</v>
      </c>
      <c r="AX55" s="185">
        <f t="shared" si="88"/>
        <v>0</v>
      </c>
      <c r="AY55" s="185">
        <f t="shared" si="88"/>
        <v>0</v>
      </c>
      <c r="AZ55" s="185">
        <f t="shared" si="88"/>
        <v>0</v>
      </c>
      <c r="BA55" s="185">
        <f t="shared" si="88"/>
        <v>0</v>
      </c>
      <c r="BB55" s="185">
        <f t="shared" si="88"/>
        <v>0</v>
      </c>
      <c r="BC55" s="185">
        <f t="shared" si="88"/>
        <v>0</v>
      </c>
      <c r="BD55" s="145">
        <f t="shared" si="88"/>
        <v>0</v>
      </c>
      <c r="BE55" s="146">
        <f t="shared" ref="BE55:BJ55" si="89">IFERROR(ROUND($BZ55/$BZ131*BE131,3),0)</f>
        <v>0</v>
      </c>
      <c r="BF55" s="185">
        <f t="shared" si="89"/>
        <v>0</v>
      </c>
      <c r="BG55" s="185">
        <f t="shared" si="89"/>
        <v>0</v>
      </c>
      <c r="BH55" s="185">
        <f t="shared" si="89"/>
        <v>0</v>
      </c>
      <c r="BI55" s="185">
        <f t="shared" si="89"/>
        <v>0</v>
      </c>
      <c r="BJ55" s="186">
        <f t="shared" si="89"/>
        <v>0</v>
      </c>
      <c r="BK55" s="143">
        <v>107</v>
      </c>
      <c r="BL55" s="144"/>
      <c r="BM55" s="143"/>
      <c r="BN55" s="187"/>
      <c r="BO55" s="143"/>
      <c r="BP55" s="187"/>
      <c r="BQ55" s="143"/>
      <c r="BR55" s="187"/>
      <c r="BS55" s="143"/>
      <c r="BT55" s="187"/>
      <c r="BU55" s="143"/>
      <c r="BV55" s="187"/>
      <c r="BW55" s="143"/>
      <c r="BX55" s="187"/>
      <c r="BY55" s="179">
        <f t="shared" ref="BY55:BZ58" si="90">BK55+BM55+BO55+BQ55+BS55+BU55+BW55</f>
        <v>107</v>
      </c>
      <c r="BZ55" s="179">
        <f t="shared" si="90"/>
        <v>0</v>
      </c>
      <c r="CA55" s="145">
        <f t="shared" ref="CA55:CA80" si="91">BY55+BZ55</f>
        <v>107</v>
      </c>
      <c r="CB55" s="59">
        <f t="shared" si="2"/>
        <v>0</v>
      </c>
    </row>
    <row r="56" spans="1:80" ht="13.8" thickBot="1" x14ac:dyDescent="0.3">
      <c r="A56" s="184" t="s">
        <v>32</v>
      </c>
      <c r="B56" s="3"/>
      <c r="C56" s="69">
        <f t="shared" ref="C56:BD56" si="92">IFERROR(ROUND($BY56/$BY131*C131,3),0)</f>
        <v>24.706</v>
      </c>
      <c r="D56" s="185">
        <f t="shared" si="92"/>
        <v>0</v>
      </c>
      <c r="E56" s="185">
        <f t="shared" si="92"/>
        <v>0</v>
      </c>
      <c r="F56" s="185">
        <f t="shared" si="92"/>
        <v>0</v>
      </c>
      <c r="G56" s="185">
        <f t="shared" si="92"/>
        <v>0</v>
      </c>
      <c r="H56" s="185">
        <f t="shared" si="92"/>
        <v>0</v>
      </c>
      <c r="I56" s="185">
        <f t="shared" si="92"/>
        <v>0</v>
      </c>
      <c r="J56" s="185">
        <f t="shared" si="92"/>
        <v>0</v>
      </c>
      <c r="K56" s="185">
        <f t="shared" si="92"/>
        <v>0</v>
      </c>
      <c r="L56" s="185">
        <f t="shared" si="92"/>
        <v>0</v>
      </c>
      <c r="M56" s="185">
        <f t="shared" si="92"/>
        <v>0</v>
      </c>
      <c r="N56" s="185">
        <f t="shared" si="92"/>
        <v>0</v>
      </c>
      <c r="O56" s="185">
        <f t="shared" si="92"/>
        <v>0.57599999999999996</v>
      </c>
      <c r="P56" s="185">
        <f t="shared" si="92"/>
        <v>0</v>
      </c>
      <c r="Q56" s="185">
        <f t="shared" si="92"/>
        <v>0</v>
      </c>
      <c r="R56" s="185">
        <f t="shared" si="92"/>
        <v>0</v>
      </c>
      <c r="S56" s="185">
        <f t="shared" si="92"/>
        <v>0</v>
      </c>
      <c r="T56" s="145">
        <f t="shared" si="92"/>
        <v>0</v>
      </c>
      <c r="U56" s="69">
        <f t="shared" si="92"/>
        <v>9.9779999999999998</v>
      </c>
      <c r="V56" s="185">
        <f t="shared" si="92"/>
        <v>0</v>
      </c>
      <c r="W56" s="185">
        <f t="shared" si="92"/>
        <v>0</v>
      </c>
      <c r="X56" s="185">
        <f t="shared" si="92"/>
        <v>0</v>
      </c>
      <c r="Y56" s="185">
        <f t="shared" si="92"/>
        <v>0</v>
      </c>
      <c r="Z56" s="185">
        <f t="shared" si="92"/>
        <v>0</v>
      </c>
      <c r="AA56" s="185">
        <f t="shared" si="92"/>
        <v>10.314</v>
      </c>
      <c r="AB56" s="185">
        <f t="shared" si="92"/>
        <v>0</v>
      </c>
      <c r="AC56" s="185">
        <f t="shared" si="92"/>
        <v>0</v>
      </c>
      <c r="AD56" s="185">
        <f t="shared" si="92"/>
        <v>0</v>
      </c>
      <c r="AE56" s="185">
        <f t="shared" si="92"/>
        <v>0</v>
      </c>
      <c r="AF56" s="185">
        <f t="shared" si="92"/>
        <v>0</v>
      </c>
      <c r="AG56" s="185">
        <f t="shared" si="92"/>
        <v>0.28799999999999998</v>
      </c>
      <c r="AH56" s="185">
        <f t="shared" si="92"/>
        <v>0</v>
      </c>
      <c r="AI56" s="185">
        <f t="shared" si="92"/>
        <v>0</v>
      </c>
      <c r="AJ56" s="185">
        <f t="shared" si="92"/>
        <v>0</v>
      </c>
      <c r="AK56" s="185">
        <f t="shared" si="92"/>
        <v>0</v>
      </c>
      <c r="AL56" s="145">
        <f t="shared" si="92"/>
        <v>0</v>
      </c>
      <c r="AM56" s="69">
        <f t="shared" si="92"/>
        <v>1.2470000000000001</v>
      </c>
      <c r="AN56" s="185">
        <f t="shared" si="92"/>
        <v>0</v>
      </c>
      <c r="AO56" s="185">
        <f t="shared" si="92"/>
        <v>0</v>
      </c>
      <c r="AP56" s="185">
        <f t="shared" si="92"/>
        <v>0</v>
      </c>
      <c r="AQ56" s="185">
        <f t="shared" si="92"/>
        <v>0</v>
      </c>
      <c r="AR56" s="185">
        <f t="shared" si="92"/>
        <v>0</v>
      </c>
      <c r="AS56" s="185">
        <f t="shared" si="92"/>
        <v>2.5910000000000002</v>
      </c>
      <c r="AT56" s="185">
        <f t="shared" si="92"/>
        <v>0</v>
      </c>
      <c r="AU56" s="185">
        <f t="shared" si="92"/>
        <v>0</v>
      </c>
      <c r="AV56" s="185">
        <f t="shared" si="92"/>
        <v>0</v>
      </c>
      <c r="AW56" s="185">
        <f t="shared" si="92"/>
        <v>0</v>
      </c>
      <c r="AX56" s="185">
        <f t="shared" si="92"/>
        <v>0</v>
      </c>
      <c r="AY56" s="185">
        <f t="shared" si="92"/>
        <v>0</v>
      </c>
      <c r="AZ56" s="185">
        <f t="shared" si="92"/>
        <v>0</v>
      </c>
      <c r="BA56" s="185">
        <f t="shared" si="92"/>
        <v>0</v>
      </c>
      <c r="BB56" s="185">
        <f t="shared" si="92"/>
        <v>0</v>
      </c>
      <c r="BC56" s="185">
        <f t="shared" si="92"/>
        <v>0</v>
      </c>
      <c r="BD56" s="145">
        <f t="shared" si="92"/>
        <v>0</v>
      </c>
      <c r="BE56" s="146">
        <f t="shared" ref="BE56:BJ56" si="93">IFERROR(ROUND($BZ56/$BZ131*BE131,3),0)</f>
        <v>0</v>
      </c>
      <c r="BF56" s="185">
        <f t="shared" si="93"/>
        <v>0</v>
      </c>
      <c r="BG56" s="185">
        <f t="shared" si="93"/>
        <v>0</v>
      </c>
      <c r="BH56" s="185">
        <f t="shared" si="93"/>
        <v>0</v>
      </c>
      <c r="BI56" s="185">
        <f t="shared" si="93"/>
        <v>0</v>
      </c>
      <c r="BJ56" s="186">
        <f t="shared" si="93"/>
        <v>0</v>
      </c>
      <c r="BK56" s="143">
        <v>49.7</v>
      </c>
      <c r="BL56" s="144"/>
      <c r="BM56" s="143"/>
      <c r="BN56" s="187"/>
      <c r="BO56" s="143"/>
      <c r="BP56" s="187"/>
      <c r="BQ56" s="143"/>
      <c r="BR56" s="187"/>
      <c r="BS56" s="143"/>
      <c r="BT56" s="187"/>
      <c r="BU56" s="143"/>
      <c r="BV56" s="187"/>
      <c r="BW56" s="143"/>
      <c r="BX56" s="187"/>
      <c r="BY56" s="179">
        <f t="shared" si="90"/>
        <v>49.7</v>
      </c>
      <c r="BZ56" s="179">
        <f t="shared" si="90"/>
        <v>0</v>
      </c>
      <c r="CA56" s="145">
        <f t="shared" si="91"/>
        <v>49.7</v>
      </c>
      <c r="CB56" s="59">
        <f t="shared" si="2"/>
        <v>0</v>
      </c>
    </row>
    <row r="57" spans="1:80" ht="13.8" thickBot="1" x14ac:dyDescent="0.3">
      <c r="A57" s="184" t="s">
        <v>33</v>
      </c>
      <c r="B57" s="3"/>
      <c r="C57" s="69">
        <f t="shared" ref="C57:BD57" si="94">IFERROR(ROUND($BY57/$BY131*C131,3),0)</f>
        <v>6.9589999999999996</v>
      </c>
      <c r="D57" s="185">
        <f t="shared" si="94"/>
        <v>0</v>
      </c>
      <c r="E57" s="185">
        <f t="shared" si="94"/>
        <v>0</v>
      </c>
      <c r="F57" s="185">
        <f t="shared" si="94"/>
        <v>0</v>
      </c>
      <c r="G57" s="185">
        <f t="shared" si="94"/>
        <v>0</v>
      </c>
      <c r="H57" s="185">
        <f t="shared" si="94"/>
        <v>0</v>
      </c>
      <c r="I57" s="185">
        <f t="shared" si="94"/>
        <v>0</v>
      </c>
      <c r="J57" s="185">
        <f t="shared" si="94"/>
        <v>0</v>
      </c>
      <c r="K57" s="185">
        <f t="shared" si="94"/>
        <v>0</v>
      </c>
      <c r="L57" s="185">
        <f t="shared" si="94"/>
        <v>0</v>
      </c>
      <c r="M57" s="185">
        <f t="shared" si="94"/>
        <v>0</v>
      </c>
      <c r="N57" s="185">
        <f t="shared" si="94"/>
        <v>0</v>
      </c>
      <c r="O57" s="185">
        <f t="shared" si="94"/>
        <v>0.16200000000000001</v>
      </c>
      <c r="P57" s="185">
        <f t="shared" si="94"/>
        <v>0</v>
      </c>
      <c r="Q57" s="185">
        <f t="shared" si="94"/>
        <v>0</v>
      </c>
      <c r="R57" s="185">
        <f t="shared" si="94"/>
        <v>0</v>
      </c>
      <c r="S57" s="185">
        <f t="shared" si="94"/>
        <v>0</v>
      </c>
      <c r="T57" s="145">
        <f t="shared" si="94"/>
        <v>0</v>
      </c>
      <c r="U57" s="69">
        <f t="shared" si="94"/>
        <v>2.8109999999999999</v>
      </c>
      <c r="V57" s="185">
        <f t="shared" si="94"/>
        <v>0</v>
      </c>
      <c r="W57" s="185">
        <f t="shared" si="94"/>
        <v>0</v>
      </c>
      <c r="X57" s="185">
        <f t="shared" si="94"/>
        <v>0</v>
      </c>
      <c r="Y57" s="185">
        <f t="shared" si="94"/>
        <v>0</v>
      </c>
      <c r="Z57" s="185">
        <f t="shared" si="94"/>
        <v>0</v>
      </c>
      <c r="AA57" s="185">
        <f t="shared" si="94"/>
        <v>2.9049999999999998</v>
      </c>
      <c r="AB57" s="185">
        <f t="shared" si="94"/>
        <v>0</v>
      </c>
      <c r="AC57" s="185">
        <f t="shared" si="94"/>
        <v>0</v>
      </c>
      <c r="AD57" s="185">
        <f t="shared" si="94"/>
        <v>0</v>
      </c>
      <c r="AE57" s="185">
        <f t="shared" si="94"/>
        <v>0</v>
      </c>
      <c r="AF57" s="185">
        <f t="shared" si="94"/>
        <v>0</v>
      </c>
      <c r="AG57" s="185">
        <f t="shared" si="94"/>
        <v>8.1000000000000003E-2</v>
      </c>
      <c r="AH57" s="185">
        <f t="shared" si="94"/>
        <v>0</v>
      </c>
      <c r="AI57" s="185">
        <f t="shared" si="94"/>
        <v>0</v>
      </c>
      <c r="AJ57" s="185">
        <f t="shared" si="94"/>
        <v>0</v>
      </c>
      <c r="AK57" s="185">
        <f t="shared" si="94"/>
        <v>0</v>
      </c>
      <c r="AL57" s="145">
        <f t="shared" si="94"/>
        <v>0</v>
      </c>
      <c r="AM57" s="69">
        <f t="shared" si="94"/>
        <v>0.35099999999999998</v>
      </c>
      <c r="AN57" s="185">
        <f t="shared" si="94"/>
        <v>0</v>
      </c>
      <c r="AO57" s="185">
        <f t="shared" si="94"/>
        <v>0</v>
      </c>
      <c r="AP57" s="185">
        <f t="shared" si="94"/>
        <v>0</v>
      </c>
      <c r="AQ57" s="185">
        <f t="shared" si="94"/>
        <v>0</v>
      </c>
      <c r="AR57" s="185">
        <f t="shared" si="94"/>
        <v>0</v>
      </c>
      <c r="AS57" s="185">
        <f t="shared" si="94"/>
        <v>0.73</v>
      </c>
      <c r="AT57" s="185">
        <f t="shared" si="94"/>
        <v>0</v>
      </c>
      <c r="AU57" s="185">
        <f t="shared" si="94"/>
        <v>0</v>
      </c>
      <c r="AV57" s="185">
        <f t="shared" si="94"/>
        <v>0</v>
      </c>
      <c r="AW57" s="185">
        <f t="shared" si="94"/>
        <v>0</v>
      </c>
      <c r="AX57" s="185">
        <f t="shared" si="94"/>
        <v>0</v>
      </c>
      <c r="AY57" s="185">
        <f t="shared" si="94"/>
        <v>0</v>
      </c>
      <c r="AZ57" s="185">
        <f t="shared" si="94"/>
        <v>0</v>
      </c>
      <c r="BA57" s="185">
        <f t="shared" si="94"/>
        <v>0</v>
      </c>
      <c r="BB57" s="185">
        <f t="shared" si="94"/>
        <v>0</v>
      </c>
      <c r="BC57" s="185">
        <f t="shared" si="94"/>
        <v>0</v>
      </c>
      <c r="BD57" s="145">
        <f t="shared" si="94"/>
        <v>0</v>
      </c>
      <c r="BE57" s="146">
        <f t="shared" ref="BE57:BJ57" si="95">IFERROR(ROUND($BZ57/$BZ131*BE131,3),0)</f>
        <v>0</v>
      </c>
      <c r="BF57" s="185">
        <f t="shared" si="95"/>
        <v>0</v>
      </c>
      <c r="BG57" s="185">
        <f t="shared" si="95"/>
        <v>0</v>
      </c>
      <c r="BH57" s="185">
        <f t="shared" si="95"/>
        <v>0</v>
      </c>
      <c r="BI57" s="185">
        <f t="shared" si="95"/>
        <v>0</v>
      </c>
      <c r="BJ57" s="186">
        <f t="shared" si="95"/>
        <v>0</v>
      </c>
      <c r="BK57" s="143">
        <v>14</v>
      </c>
      <c r="BL57" s="144"/>
      <c r="BM57" s="143"/>
      <c r="BN57" s="187"/>
      <c r="BO57" s="143"/>
      <c r="BP57" s="187"/>
      <c r="BQ57" s="143"/>
      <c r="BR57" s="187"/>
      <c r="BS57" s="143"/>
      <c r="BT57" s="187"/>
      <c r="BU57" s="143"/>
      <c r="BV57" s="187"/>
      <c r="BW57" s="143"/>
      <c r="BX57" s="187"/>
      <c r="BY57" s="179">
        <f t="shared" si="90"/>
        <v>14</v>
      </c>
      <c r="BZ57" s="179">
        <f t="shared" si="90"/>
        <v>0</v>
      </c>
      <c r="CA57" s="145">
        <f t="shared" si="91"/>
        <v>14</v>
      </c>
      <c r="CB57" s="59">
        <f t="shared" si="2"/>
        <v>-1.0000000000012221E-3</v>
      </c>
    </row>
    <row r="58" spans="1:80" x14ac:dyDescent="0.25">
      <c r="A58" s="184" t="s">
        <v>253</v>
      </c>
      <c r="B58" s="3"/>
      <c r="C58" s="69">
        <f t="shared" ref="C58:BD58" si="96">IFERROR(ROUND($BY58/$BY131*C131,3),0)</f>
        <v>12.526999999999999</v>
      </c>
      <c r="D58" s="185">
        <f t="shared" si="96"/>
        <v>0</v>
      </c>
      <c r="E58" s="185">
        <f t="shared" si="96"/>
        <v>0</v>
      </c>
      <c r="F58" s="185">
        <f t="shared" si="96"/>
        <v>0</v>
      </c>
      <c r="G58" s="185">
        <f t="shared" si="96"/>
        <v>0</v>
      </c>
      <c r="H58" s="185">
        <f t="shared" si="96"/>
        <v>0</v>
      </c>
      <c r="I58" s="185">
        <f t="shared" si="96"/>
        <v>0</v>
      </c>
      <c r="J58" s="185">
        <f t="shared" si="96"/>
        <v>0</v>
      </c>
      <c r="K58" s="185">
        <f t="shared" si="96"/>
        <v>0</v>
      </c>
      <c r="L58" s="185">
        <f t="shared" si="96"/>
        <v>0</v>
      </c>
      <c r="M58" s="185">
        <f t="shared" si="96"/>
        <v>0</v>
      </c>
      <c r="N58" s="185">
        <f t="shared" si="96"/>
        <v>0</v>
      </c>
      <c r="O58" s="185">
        <f t="shared" si="96"/>
        <v>0.29199999999999998</v>
      </c>
      <c r="P58" s="185">
        <f t="shared" si="96"/>
        <v>0</v>
      </c>
      <c r="Q58" s="185">
        <f t="shared" si="96"/>
        <v>0</v>
      </c>
      <c r="R58" s="185">
        <f t="shared" si="96"/>
        <v>0</v>
      </c>
      <c r="S58" s="185">
        <f t="shared" si="96"/>
        <v>0</v>
      </c>
      <c r="T58" s="145">
        <f t="shared" si="96"/>
        <v>0</v>
      </c>
      <c r="U58" s="69">
        <f t="shared" si="96"/>
        <v>5.0590000000000002</v>
      </c>
      <c r="V58" s="185">
        <f t="shared" si="96"/>
        <v>0</v>
      </c>
      <c r="W58" s="185">
        <f t="shared" si="96"/>
        <v>0</v>
      </c>
      <c r="X58" s="185">
        <f t="shared" si="96"/>
        <v>0</v>
      </c>
      <c r="Y58" s="185">
        <f t="shared" si="96"/>
        <v>0</v>
      </c>
      <c r="Z58" s="185">
        <f t="shared" si="96"/>
        <v>0</v>
      </c>
      <c r="AA58" s="185">
        <f t="shared" si="96"/>
        <v>5.23</v>
      </c>
      <c r="AB58" s="185">
        <f t="shared" si="96"/>
        <v>0</v>
      </c>
      <c r="AC58" s="185">
        <f t="shared" si="96"/>
        <v>0</v>
      </c>
      <c r="AD58" s="185">
        <f t="shared" si="96"/>
        <v>0</v>
      </c>
      <c r="AE58" s="185">
        <f t="shared" si="96"/>
        <v>0</v>
      </c>
      <c r="AF58" s="185">
        <f t="shared" si="96"/>
        <v>0</v>
      </c>
      <c r="AG58" s="185">
        <f t="shared" si="96"/>
        <v>0.14599999999999999</v>
      </c>
      <c r="AH58" s="185">
        <f t="shared" si="96"/>
        <v>0</v>
      </c>
      <c r="AI58" s="185">
        <f t="shared" si="96"/>
        <v>0</v>
      </c>
      <c r="AJ58" s="185">
        <f t="shared" si="96"/>
        <v>0</v>
      </c>
      <c r="AK58" s="185">
        <f t="shared" si="96"/>
        <v>0</v>
      </c>
      <c r="AL58" s="145">
        <f t="shared" si="96"/>
        <v>0</v>
      </c>
      <c r="AM58" s="69">
        <f t="shared" si="96"/>
        <v>0.63200000000000001</v>
      </c>
      <c r="AN58" s="185">
        <f t="shared" si="96"/>
        <v>0</v>
      </c>
      <c r="AO58" s="185">
        <f t="shared" si="96"/>
        <v>0</v>
      </c>
      <c r="AP58" s="185">
        <f t="shared" si="96"/>
        <v>0</v>
      </c>
      <c r="AQ58" s="185">
        <f t="shared" si="96"/>
        <v>0</v>
      </c>
      <c r="AR58" s="185">
        <f t="shared" si="96"/>
        <v>0</v>
      </c>
      <c r="AS58" s="185">
        <f t="shared" si="96"/>
        <v>1.3140000000000001</v>
      </c>
      <c r="AT58" s="185">
        <f t="shared" si="96"/>
        <v>0</v>
      </c>
      <c r="AU58" s="185">
        <f t="shared" si="96"/>
        <v>0</v>
      </c>
      <c r="AV58" s="185">
        <f t="shared" si="96"/>
        <v>0</v>
      </c>
      <c r="AW58" s="185">
        <f t="shared" si="96"/>
        <v>0</v>
      </c>
      <c r="AX58" s="185">
        <f t="shared" si="96"/>
        <v>0</v>
      </c>
      <c r="AY58" s="185">
        <f t="shared" si="96"/>
        <v>0</v>
      </c>
      <c r="AZ58" s="185">
        <f t="shared" si="96"/>
        <v>0</v>
      </c>
      <c r="BA58" s="185">
        <f t="shared" si="96"/>
        <v>0</v>
      </c>
      <c r="BB58" s="185">
        <f t="shared" si="96"/>
        <v>0</v>
      </c>
      <c r="BC58" s="185">
        <f t="shared" si="96"/>
        <v>0</v>
      </c>
      <c r="BD58" s="145">
        <f t="shared" si="96"/>
        <v>0</v>
      </c>
      <c r="BE58" s="146">
        <f t="shared" ref="BE58:BJ58" si="97">IFERROR(ROUND($BZ58/$BZ131*BE131,3),0)</f>
        <v>0</v>
      </c>
      <c r="BF58" s="185">
        <f t="shared" si="97"/>
        <v>0</v>
      </c>
      <c r="BG58" s="185">
        <f t="shared" si="97"/>
        <v>0</v>
      </c>
      <c r="BH58" s="185">
        <f t="shared" si="97"/>
        <v>0</v>
      </c>
      <c r="BI58" s="185">
        <f t="shared" si="97"/>
        <v>0</v>
      </c>
      <c r="BJ58" s="186">
        <f t="shared" si="97"/>
        <v>0</v>
      </c>
      <c r="BK58" s="143">
        <v>25.2</v>
      </c>
      <c r="BL58" s="144"/>
      <c r="BM58" s="143"/>
      <c r="BN58" s="187"/>
      <c r="BO58" s="143"/>
      <c r="BP58" s="187"/>
      <c r="BQ58" s="143"/>
      <c r="BR58" s="187"/>
      <c r="BS58" s="143"/>
      <c r="BT58" s="187"/>
      <c r="BU58" s="143"/>
      <c r="BV58" s="187"/>
      <c r="BW58" s="143"/>
      <c r="BX58" s="187"/>
      <c r="BY58" s="179">
        <f>BK58+BM58+BO58+BQ58+BS58+BU58+BW58</f>
        <v>25.2</v>
      </c>
      <c r="BZ58" s="179">
        <f t="shared" si="90"/>
        <v>0</v>
      </c>
      <c r="CA58" s="145">
        <f t="shared" si="91"/>
        <v>25.2</v>
      </c>
      <c r="CB58" s="59">
        <f t="shared" si="2"/>
        <v>0</v>
      </c>
    </row>
    <row r="59" spans="1:80" x14ac:dyDescent="0.25">
      <c r="A59" s="240" t="s">
        <v>254</v>
      </c>
      <c r="B59" s="241"/>
      <c r="C59" s="242">
        <f t="shared" ref="C59:BD59" si="98">IFERROR(ROUND($BY59/$BY131*C131,3),0)</f>
        <v>12.526999999999999</v>
      </c>
      <c r="D59" s="243">
        <f t="shared" si="98"/>
        <v>0</v>
      </c>
      <c r="E59" s="243">
        <f t="shared" si="98"/>
        <v>0</v>
      </c>
      <c r="F59" s="243">
        <f t="shared" si="98"/>
        <v>0</v>
      </c>
      <c r="G59" s="243">
        <f t="shared" si="98"/>
        <v>0</v>
      </c>
      <c r="H59" s="243">
        <f t="shared" si="98"/>
        <v>0</v>
      </c>
      <c r="I59" s="243">
        <f t="shared" si="98"/>
        <v>0</v>
      </c>
      <c r="J59" s="243">
        <f t="shared" si="98"/>
        <v>0</v>
      </c>
      <c r="K59" s="243">
        <f t="shared" si="98"/>
        <v>0</v>
      </c>
      <c r="L59" s="243">
        <f t="shared" si="98"/>
        <v>0</v>
      </c>
      <c r="M59" s="243">
        <f t="shared" si="98"/>
        <v>0</v>
      </c>
      <c r="N59" s="243">
        <f t="shared" si="98"/>
        <v>0</v>
      </c>
      <c r="O59" s="243">
        <f t="shared" si="98"/>
        <v>0.29199999999999998</v>
      </c>
      <c r="P59" s="243">
        <f t="shared" si="98"/>
        <v>0</v>
      </c>
      <c r="Q59" s="243">
        <f t="shared" si="98"/>
        <v>0</v>
      </c>
      <c r="R59" s="243">
        <f t="shared" si="98"/>
        <v>0</v>
      </c>
      <c r="S59" s="243">
        <f t="shared" si="98"/>
        <v>0</v>
      </c>
      <c r="T59" s="244">
        <f t="shared" si="98"/>
        <v>0</v>
      </c>
      <c r="U59" s="242">
        <f t="shared" si="98"/>
        <v>5.0590000000000002</v>
      </c>
      <c r="V59" s="243">
        <f t="shared" si="98"/>
        <v>0</v>
      </c>
      <c r="W59" s="243">
        <f t="shared" si="98"/>
        <v>0</v>
      </c>
      <c r="X59" s="243">
        <f t="shared" si="98"/>
        <v>0</v>
      </c>
      <c r="Y59" s="243">
        <f t="shared" si="98"/>
        <v>0</v>
      </c>
      <c r="Z59" s="243">
        <f t="shared" si="98"/>
        <v>0</v>
      </c>
      <c r="AA59" s="243">
        <f t="shared" si="98"/>
        <v>5.23</v>
      </c>
      <c r="AB59" s="243">
        <f t="shared" si="98"/>
        <v>0</v>
      </c>
      <c r="AC59" s="243">
        <f t="shared" si="98"/>
        <v>0</v>
      </c>
      <c r="AD59" s="243">
        <f t="shared" si="98"/>
        <v>0</v>
      </c>
      <c r="AE59" s="243">
        <f t="shared" si="98"/>
        <v>0</v>
      </c>
      <c r="AF59" s="243">
        <f t="shared" si="98"/>
        <v>0</v>
      </c>
      <c r="AG59" s="243">
        <f t="shared" si="98"/>
        <v>0.14599999999999999</v>
      </c>
      <c r="AH59" s="243">
        <f t="shared" si="98"/>
        <v>0</v>
      </c>
      <c r="AI59" s="243">
        <f t="shared" si="98"/>
        <v>0</v>
      </c>
      <c r="AJ59" s="243">
        <f t="shared" si="98"/>
        <v>0</v>
      </c>
      <c r="AK59" s="243">
        <f t="shared" si="98"/>
        <v>0</v>
      </c>
      <c r="AL59" s="244">
        <f t="shared" si="98"/>
        <v>0</v>
      </c>
      <c r="AM59" s="242">
        <f t="shared" si="98"/>
        <v>0.63200000000000001</v>
      </c>
      <c r="AN59" s="243">
        <f t="shared" si="98"/>
        <v>0</v>
      </c>
      <c r="AO59" s="243">
        <f t="shared" si="98"/>
        <v>0</v>
      </c>
      <c r="AP59" s="243">
        <f t="shared" si="98"/>
        <v>0</v>
      </c>
      <c r="AQ59" s="243">
        <f t="shared" si="98"/>
        <v>0</v>
      </c>
      <c r="AR59" s="243">
        <f t="shared" si="98"/>
        <v>0</v>
      </c>
      <c r="AS59" s="243">
        <f t="shared" si="98"/>
        <v>1.3140000000000001</v>
      </c>
      <c r="AT59" s="243">
        <f t="shared" si="98"/>
        <v>0</v>
      </c>
      <c r="AU59" s="243">
        <f t="shared" si="98"/>
        <v>0</v>
      </c>
      <c r="AV59" s="243">
        <f t="shared" si="98"/>
        <v>0</v>
      </c>
      <c r="AW59" s="243">
        <f t="shared" si="98"/>
        <v>0</v>
      </c>
      <c r="AX59" s="243">
        <f t="shared" si="98"/>
        <v>0</v>
      </c>
      <c r="AY59" s="243">
        <f t="shared" si="98"/>
        <v>0</v>
      </c>
      <c r="AZ59" s="243">
        <f t="shared" si="98"/>
        <v>0</v>
      </c>
      <c r="BA59" s="243">
        <f t="shared" si="98"/>
        <v>0</v>
      </c>
      <c r="BB59" s="243">
        <f t="shared" si="98"/>
        <v>0</v>
      </c>
      <c r="BC59" s="243">
        <f t="shared" si="98"/>
        <v>0</v>
      </c>
      <c r="BD59" s="244">
        <f t="shared" si="98"/>
        <v>0</v>
      </c>
      <c r="BE59" s="245">
        <f t="shared" ref="BE59:BJ59" si="99">IFERROR(ROUND($BZ59/$BZ131*BE131,3),0)</f>
        <v>0</v>
      </c>
      <c r="BF59" s="243">
        <f t="shared" si="99"/>
        <v>0</v>
      </c>
      <c r="BG59" s="243">
        <f t="shared" si="99"/>
        <v>0</v>
      </c>
      <c r="BH59" s="243">
        <f t="shared" si="99"/>
        <v>0</v>
      </c>
      <c r="BI59" s="243">
        <f t="shared" si="99"/>
        <v>0</v>
      </c>
      <c r="BJ59" s="246">
        <f t="shared" si="99"/>
        <v>0</v>
      </c>
      <c r="BK59" s="247">
        <v>25.2</v>
      </c>
      <c r="BL59" s="248"/>
      <c r="BM59" s="247"/>
      <c r="BN59" s="249"/>
      <c r="BO59" s="247"/>
      <c r="BP59" s="249"/>
      <c r="BQ59" s="247"/>
      <c r="BR59" s="249"/>
      <c r="BS59" s="247"/>
      <c r="BT59" s="249"/>
      <c r="BU59" s="247"/>
      <c r="BV59" s="249"/>
      <c r="BW59" s="247"/>
      <c r="BX59" s="249"/>
      <c r="BY59" s="245">
        <f>BK59+BM59+BO59+BQ59+BS59+BU59+BW59</f>
        <v>25.2</v>
      </c>
      <c r="BZ59" s="245">
        <f>BL59+BN59+BP59+BR59+BT59+BV59+BX59</f>
        <v>0</v>
      </c>
      <c r="CA59" s="244">
        <f t="shared" si="91"/>
        <v>25.2</v>
      </c>
      <c r="CB59" s="59">
        <f t="shared" si="2"/>
        <v>0</v>
      </c>
    </row>
    <row r="60" spans="1:80" x14ac:dyDescent="0.25">
      <c r="A60" s="184" t="s">
        <v>34</v>
      </c>
      <c r="B60" s="3"/>
      <c r="C60" s="69">
        <f t="shared" ref="C60:BD60" si="100">IFERROR(ROUND($BY60/$BY131*C131,3),0)</f>
        <v>0</v>
      </c>
      <c r="D60" s="185">
        <f t="shared" si="100"/>
        <v>0</v>
      </c>
      <c r="E60" s="185">
        <f t="shared" si="100"/>
        <v>0</v>
      </c>
      <c r="F60" s="185">
        <f t="shared" si="100"/>
        <v>0</v>
      </c>
      <c r="G60" s="185">
        <f t="shared" si="100"/>
        <v>0</v>
      </c>
      <c r="H60" s="185">
        <f t="shared" si="100"/>
        <v>0</v>
      </c>
      <c r="I60" s="185">
        <f t="shared" si="100"/>
        <v>0</v>
      </c>
      <c r="J60" s="185">
        <f t="shared" si="100"/>
        <v>0</v>
      </c>
      <c r="K60" s="185">
        <f t="shared" si="100"/>
        <v>0</v>
      </c>
      <c r="L60" s="185">
        <f t="shared" si="100"/>
        <v>0</v>
      </c>
      <c r="M60" s="185">
        <f t="shared" si="100"/>
        <v>0</v>
      </c>
      <c r="N60" s="185">
        <f t="shared" si="100"/>
        <v>0</v>
      </c>
      <c r="O60" s="185">
        <f t="shared" si="100"/>
        <v>0</v>
      </c>
      <c r="P60" s="185">
        <f t="shared" si="100"/>
        <v>0</v>
      </c>
      <c r="Q60" s="185">
        <f t="shared" si="100"/>
        <v>0</v>
      </c>
      <c r="R60" s="185">
        <f t="shared" si="100"/>
        <v>0</v>
      </c>
      <c r="S60" s="185">
        <f t="shared" si="100"/>
        <v>0</v>
      </c>
      <c r="T60" s="145">
        <f t="shared" si="100"/>
        <v>0</v>
      </c>
      <c r="U60" s="69">
        <f t="shared" si="100"/>
        <v>0</v>
      </c>
      <c r="V60" s="185">
        <f t="shared" si="100"/>
        <v>0</v>
      </c>
      <c r="W60" s="185">
        <f t="shared" si="100"/>
        <v>0</v>
      </c>
      <c r="X60" s="185">
        <f t="shared" si="100"/>
        <v>0</v>
      </c>
      <c r="Y60" s="185">
        <f t="shared" si="100"/>
        <v>0</v>
      </c>
      <c r="Z60" s="185">
        <f t="shared" si="100"/>
        <v>0</v>
      </c>
      <c r="AA60" s="185">
        <f t="shared" si="100"/>
        <v>0</v>
      </c>
      <c r="AB60" s="185">
        <f t="shared" si="100"/>
        <v>0</v>
      </c>
      <c r="AC60" s="185">
        <f t="shared" si="100"/>
        <v>0</v>
      </c>
      <c r="AD60" s="185">
        <f t="shared" si="100"/>
        <v>0</v>
      </c>
      <c r="AE60" s="185">
        <f t="shared" si="100"/>
        <v>0</v>
      </c>
      <c r="AF60" s="185">
        <f t="shared" si="100"/>
        <v>0</v>
      </c>
      <c r="AG60" s="185">
        <f t="shared" si="100"/>
        <v>0</v>
      </c>
      <c r="AH60" s="185">
        <f t="shared" si="100"/>
        <v>0</v>
      </c>
      <c r="AI60" s="185">
        <f t="shared" si="100"/>
        <v>0</v>
      </c>
      <c r="AJ60" s="185">
        <f t="shared" si="100"/>
        <v>0</v>
      </c>
      <c r="AK60" s="185">
        <f t="shared" si="100"/>
        <v>0</v>
      </c>
      <c r="AL60" s="145">
        <f t="shared" si="100"/>
        <v>0</v>
      </c>
      <c r="AM60" s="69">
        <f t="shared" si="100"/>
        <v>0</v>
      </c>
      <c r="AN60" s="185">
        <f t="shared" si="100"/>
        <v>0</v>
      </c>
      <c r="AO60" s="185">
        <f t="shared" si="100"/>
        <v>0</v>
      </c>
      <c r="AP60" s="185">
        <f t="shared" si="100"/>
        <v>0</v>
      </c>
      <c r="AQ60" s="185">
        <f t="shared" si="100"/>
        <v>0</v>
      </c>
      <c r="AR60" s="185">
        <f t="shared" si="100"/>
        <v>0</v>
      </c>
      <c r="AS60" s="185">
        <f t="shared" si="100"/>
        <v>0</v>
      </c>
      <c r="AT60" s="185">
        <f t="shared" si="100"/>
        <v>0</v>
      </c>
      <c r="AU60" s="185">
        <f t="shared" si="100"/>
        <v>0</v>
      </c>
      <c r="AV60" s="185">
        <f t="shared" si="100"/>
        <v>0</v>
      </c>
      <c r="AW60" s="185">
        <f t="shared" si="100"/>
        <v>0</v>
      </c>
      <c r="AX60" s="185">
        <f t="shared" si="100"/>
        <v>0</v>
      </c>
      <c r="AY60" s="185">
        <f t="shared" si="100"/>
        <v>0</v>
      </c>
      <c r="AZ60" s="185">
        <f t="shared" si="100"/>
        <v>0</v>
      </c>
      <c r="BA60" s="185">
        <f t="shared" si="100"/>
        <v>0</v>
      </c>
      <c r="BB60" s="185">
        <f t="shared" si="100"/>
        <v>0</v>
      </c>
      <c r="BC60" s="185">
        <f t="shared" si="100"/>
        <v>0</v>
      </c>
      <c r="BD60" s="145">
        <f t="shared" si="100"/>
        <v>0</v>
      </c>
      <c r="BE60" s="146">
        <f t="shared" ref="BE60:BJ60" si="101">IFERROR(ROUND($BZ60/$BZ131*BE131,3),0)</f>
        <v>0</v>
      </c>
      <c r="BF60" s="185">
        <f t="shared" si="101"/>
        <v>0</v>
      </c>
      <c r="BG60" s="185">
        <f t="shared" si="101"/>
        <v>0</v>
      </c>
      <c r="BH60" s="185">
        <f t="shared" si="101"/>
        <v>0</v>
      </c>
      <c r="BI60" s="185">
        <f t="shared" si="101"/>
        <v>0</v>
      </c>
      <c r="BJ60" s="186">
        <f t="shared" si="101"/>
        <v>0</v>
      </c>
      <c r="BK60" s="143"/>
      <c r="BL60" s="144"/>
      <c r="BM60" s="143"/>
      <c r="BN60" s="187"/>
      <c r="BO60" s="143"/>
      <c r="BP60" s="187"/>
      <c r="BQ60" s="143"/>
      <c r="BR60" s="187"/>
      <c r="BS60" s="143"/>
      <c r="BT60" s="187"/>
      <c r="BU60" s="143"/>
      <c r="BV60" s="187"/>
      <c r="BW60" s="143"/>
      <c r="BX60" s="187"/>
      <c r="BY60" s="146">
        <f>BK60+BM60+BO60+BQ60+BS60+BU60+BW60</f>
        <v>0</v>
      </c>
      <c r="BZ60" s="146">
        <f>BL60+BN60+BP60+BR60+BT60+BV60+BX60</f>
        <v>0</v>
      </c>
      <c r="CA60" s="145">
        <f t="shared" si="91"/>
        <v>0</v>
      </c>
      <c r="CB60" s="59">
        <f t="shared" si="2"/>
        <v>0</v>
      </c>
    </row>
    <row r="61" spans="1:80" x14ac:dyDescent="0.25">
      <c r="A61" s="184" t="s">
        <v>35</v>
      </c>
      <c r="B61" s="3"/>
      <c r="C61" s="69">
        <f t="shared" ref="C61:BD61" si="102">IFERROR(ROUND($BY61/$BY131*C131,3),0)</f>
        <v>33.454999999999998</v>
      </c>
      <c r="D61" s="185">
        <f t="shared" si="102"/>
        <v>0</v>
      </c>
      <c r="E61" s="185">
        <f t="shared" si="102"/>
        <v>0</v>
      </c>
      <c r="F61" s="185">
        <f t="shared" si="102"/>
        <v>0</v>
      </c>
      <c r="G61" s="185">
        <f t="shared" si="102"/>
        <v>0</v>
      </c>
      <c r="H61" s="185">
        <f t="shared" si="102"/>
        <v>0</v>
      </c>
      <c r="I61" s="185">
        <f t="shared" si="102"/>
        <v>0</v>
      </c>
      <c r="J61" s="185">
        <f t="shared" si="102"/>
        <v>0</v>
      </c>
      <c r="K61" s="185">
        <f t="shared" si="102"/>
        <v>0</v>
      </c>
      <c r="L61" s="185">
        <f t="shared" si="102"/>
        <v>0</v>
      </c>
      <c r="M61" s="185">
        <f t="shared" si="102"/>
        <v>0</v>
      </c>
      <c r="N61" s="185">
        <f t="shared" si="102"/>
        <v>0</v>
      </c>
      <c r="O61" s="185">
        <f t="shared" si="102"/>
        <v>0.78</v>
      </c>
      <c r="P61" s="185">
        <f t="shared" si="102"/>
        <v>0</v>
      </c>
      <c r="Q61" s="185">
        <f t="shared" si="102"/>
        <v>0</v>
      </c>
      <c r="R61" s="185">
        <f t="shared" si="102"/>
        <v>0</v>
      </c>
      <c r="S61" s="185">
        <f t="shared" si="102"/>
        <v>0</v>
      </c>
      <c r="T61" s="145">
        <f t="shared" si="102"/>
        <v>0</v>
      </c>
      <c r="U61" s="69">
        <f t="shared" si="102"/>
        <v>13.512</v>
      </c>
      <c r="V61" s="185">
        <f t="shared" si="102"/>
        <v>0</v>
      </c>
      <c r="W61" s="185">
        <f t="shared" si="102"/>
        <v>0</v>
      </c>
      <c r="X61" s="185">
        <f t="shared" si="102"/>
        <v>0</v>
      </c>
      <c r="Y61" s="185">
        <f t="shared" si="102"/>
        <v>0</v>
      </c>
      <c r="Z61" s="185">
        <f t="shared" si="102"/>
        <v>0</v>
      </c>
      <c r="AA61" s="185">
        <f t="shared" si="102"/>
        <v>13.967000000000001</v>
      </c>
      <c r="AB61" s="185">
        <f t="shared" si="102"/>
        <v>0</v>
      </c>
      <c r="AC61" s="185">
        <f t="shared" si="102"/>
        <v>0</v>
      </c>
      <c r="AD61" s="185">
        <f t="shared" si="102"/>
        <v>0</v>
      </c>
      <c r="AE61" s="185">
        <f t="shared" si="102"/>
        <v>0</v>
      </c>
      <c r="AF61" s="185">
        <f t="shared" si="102"/>
        <v>0</v>
      </c>
      <c r="AG61" s="185">
        <f t="shared" si="102"/>
        <v>0.39</v>
      </c>
      <c r="AH61" s="185">
        <f t="shared" si="102"/>
        <v>0</v>
      </c>
      <c r="AI61" s="185">
        <f t="shared" si="102"/>
        <v>0</v>
      </c>
      <c r="AJ61" s="185">
        <f t="shared" si="102"/>
        <v>0</v>
      </c>
      <c r="AK61" s="185">
        <f t="shared" si="102"/>
        <v>0</v>
      </c>
      <c r="AL61" s="145">
        <f t="shared" si="102"/>
        <v>0</v>
      </c>
      <c r="AM61" s="69">
        <f t="shared" si="102"/>
        <v>1.6890000000000001</v>
      </c>
      <c r="AN61" s="185">
        <f t="shared" si="102"/>
        <v>0</v>
      </c>
      <c r="AO61" s="185">
        <f t="shared" si="102"/>
        <v>0</v>
      </c>
      <c r="AP61" s="185">
        <f t="shared" si="102"/>
        <v>0</v>
      </c>
      <c r="AQ61" s="185">
        <f t="shared" si="102"/>
        <v>0</v>
      </c>
      <c r="AR61" s="185">
        <f t="shared" si="102"/>
        <v>0</v>
      </c>
      <c r="AS61" s="185">
        <f t="shared" si="102"/>
        <v>3.508</v>
      </c>
      <c r="AT61" s="185">
        <f t="shared" si="102"/>
        <v>0</v>
      </c>
      <c r="AU61" s="185">
        <f t="shared" si="102"/>
        <v>0</v>
      </c>
      <c r="AV61" s="185">
        <f t="shared" si="102"/>
        <v>0</v>
      </c>
      <c r="AW61" s="185">
        <f t="shared" si="102"/>
        <v>0</v>
      </c>
      <c r="AX61" s="185">
        <f t="shared" si="102"/>
        <v>0</v>
      </c>
      <c r="AY61" s="185">
        <f t="shared" si="102"/>
        <v>0</v>
      </c>
      <c r="AZ61" s="185">
        <f t="shared" si="102"/>
        <v>0</v>
      </c>
      <c r="BA61" s="185">
        <f t="shared" si="102"/>
        <v>0</v>
      </c>
      <c r="BB61" s="185">
        <f t="shared" si="102"/>
        <v>0</v>
      </c>
      <c r="BC61" s="185">
        <f t="shared" si="102"/>
        <v>0</v>
      </c>
      <c r="BD61" s="145">
        <f t="shared" si="102"/>
        <v>0</v>
      </c>
      <c r="BE61" s="146">
        <f t="shared" ref="BE61:BJ61" si="103">IFERROR(ROUND($BZ61/$BZ131*BE131,3),0)</f>
        <v>0</v>
      </c>
      <c r="BF61" s="185">
        <f t="shared" si="103"/>
        <v>0</v>
      </c>
      <c r="BG61" s="185">
        <f t="shared" si="103"/>
        <v>0</v>
      </c>
      <c r="BH61" s="185">
        <f t="shared" si="103"/>
        <v>0</v>
      </c>
      <c r="BI61" s="185">
        <f t="shared" si="103"/>
        <v>0</v>
      </c>
      <c r="BJ61" s="186">
        <f t="shared" si="103"/>
        <v>0</v>
      </c>
      <c r="BK61" s="143">
        <v>67.3</v>
      </c>
      <c r="BL61" s="144"/>
      <c r="BM61" s="143"/>
      <c r="BN61" s="187"/>
      <c r="BO61" s="143"/>
      <c r="BP61" s="187"/>
      <c r="BQ61" s="143"/>
      <c r="BR61" s="187"/>
      <c r="BS61" s="143"/>
      <c r="BT61" s="187"/>
      <c r="BU61" s="143"/>
      <c r="BV61" s="187"/>
      <c r="BW61" s="143"/>
      <c r="BX61" s="187"/>
      <c r="BY61" s="146">
        <f>BK61+BM61+BO61+BQ61+BS61+BU61+BW61</f>
        <v>67.3</v>
      </c>
      <c r="BZ61" s="146">
        <f t="shared" ref="BY61:BZ76" si="104">BL61+BN61+BP61+BR61+BT61+BV61+BX61</f>
        <v>0</v>
      </c>
      <c r="CA61" s="145">
        <f t="shared" si="91"/>
        <v>67.3</v>
      </c>
      <c r="CB61" s="59">
        <f t="shared" si="2"/>
        <v>1.0000000000047748E-3</v>
      </c>
    </row>
    <row r="62" spans="1:80" x14ac:dyDescent="0.25">
      <c r="A62" s="184" t="s">
        <v>36</v>
      </c>
      <c r="B62" s="3"/>
      <c r="C62" s="69">
        <f t="shared" ref="C62:BD62" si="105">IFERROR(ROUND($BY62/$BY131*C131,3),0)</f>
        <v>2.6349999999999998</v>
      </c>
      <c r="D62" s="185">
        <f t="shared" si="105"/>
        <v>0</v>
      </c>
      <c r="E62" s="185">
        <f t="shared" si="105"/>
        <v>0</v>
      </c>
      <c r="F62" s="185">
        <f t="shared" si="105"/>
        <v>0</v>
      </c>
      <c r="G62" s="185">
        <f t="shared" si="105"/>
        <v>0</v>
      </c>
      <c r="H62" s="185">
        <f t="shared" si="105"/>
        <v>0</v>
      </c>
      <c r="I62" s="185">
        <f t="shared" si="105"/>
        <v>0</v>
      </c>
      <c r="J62" s="185">
        <f t="shared" si="105"/>
        <v>0</v>
      </c>
      <c r="K62" s="185">
        <f t="shared" si="105"/>
        <v>0</v>
      </c>
      <c r="L62" s="185">
        <f t="shared" si="105"/>
        <v>0</v>
      </c>
      <c r="M62" s="185">
        <f t="shared" si="105"/>
        <v>0</v>
      </c>
      <c r="N62" s="185">
        <f t="shared" si="105"/>
        <v>0</v>
      </c>
      <c r="O62" s="185">
        <f t="shared" si="105"/>
        <v>6.0999999999999999E-2</v>
      </c>
      <c r="P62" s="185">
        <f t="shared" si="105"/>
        <v>0</v>
      </c>
      <c r="Q62" s="185">
        <f t="shared" si="105"/>
        <v>0</v>
      </c>
      <c r="R62" s="185">
        <f t="shared" si="105"/>
        <v>0</v>
      </c>
      <c r="S62" s="185">
        <f t="shared" si="105"/>
        <v>0</v>
      </c>
      <c r="T62" s="145">
        <f t="shared" si="105"/>
        <v>0</v>
      </c>
      <c r="U62" s="69">
        <f t="shared" si="105"/>
        <v>1.0640000000000001</v>
      </c>
      <c r="V62" s="185">
        <f t="shared" si="105"/>
        <v>0</v>
      </c>
      <c r="W62" s="185">
        <f t="shared" si="105"/>
        <v>0</v>
      </c>
      <c r="X62" s="185">
        <f t="shared" si="105"/>
        <v>0</v>
      </c>
      <c r="Y62" s="185">
        <f t="shared" si="105"/>
        <v>0</v>
      </c>
      <c r="Z62" s="185">
        <f t="shared" si="105"/>
        <v>0</v>
      </c>
      <c r="AA62" s="185">
        <f t="shared" si="105"/>
        <v>1.1000000000000001</v>
      </c>
      <c r="AB62" s="185">
        <f t="shared" si="105"/>
        <v>0</v>
      </c>
      <c r="AC62" s="185">
        <f t="shared" si="105"/>
        <v>0</v>
      </c>
      <c r="AD62" s="185">
        <f t="shared" si="105"/>
        <v>0</v>
      </c>
      <c r="AE62" s="185">
        <f t="shared" si="105"/>
        <v>0</v>
      </c>
      <c r="AF62" s="185">
        <f t="shared" si="105"/>
        <v>0</v>
      </c>
      <c r="AG62" s="185">
        <f t="shared" si="105"/>
        <v>3.1E-2</v>
      </c>
      <c r="AH62" s="185">
        <f t="shared" si="105"/>
        <v>0</v>
      </c>
      <c r="AI62" s="185">
        <f t="shared" si="105"/>
        <v>0</v>
      </c>
      <c r="AJ62" s="185">
        <f t="shared" si="105"/>
        <v>0</v>
      </c>
      <c r="AK62" s="185">
        <f t="shared" si="105"/>
        <v>0</v>
      </c>
      <c r="AL62" s="145">
        <f t="shared" si="105"/>
        <v>0</v>
      </c>
      <c r="AM62" s="69">
        <f t="shared" si="105"/>
        <v>0.13300000000000001</v>
      </c>
      <c r="AN62" s="185">
        <f t="shared" si="105"/>
        <v>0</v>
      </c>
      <c r="AO62" s="185">
        <f t="shared" si="105"/>
        <v>0</v>
      </c>
      <c r="AP62" s="185">
        <f t="shared" si="105"/>
        <v>0</v>
      </c>
      <c r="AQ62" s="185">
        <f t="shared" si="105"/>
        <v>0</v>
      </c>
      <c r="AR62" s="185">
        <f t="shared" si="105"/>
        <v>0</v>
      </c>
      <c r="AS62" s="185">
        <f t="shared" si="105"/>
        <v>0.27600000000000002</v>
      </c>
      <c r="AT62" s="185">
        <f t="shared" si="105"/>
        <v>0</v>
      </c>
      <c r="AU62" s="185">
        <f t="shared" si="105"/>
        <v>0</v>
      </c>
      <c r="AV62" s="185">
        <f t="shared" si="105"/>
        <v>0</v>
      </c>
      <c r="AW62" s="185">
        <f t="shared" si="105"/>
        <v>0</v>
      </c>
      <c r="AX62" s="185">
        <f t="shared" si="105"/>
        <v>0</v>
      </c>
      <c r="AY62" s="185">
        <f t="shared" si="105"/>
        <v>0</v>
      </c>
      <c r="AZ62" s="185">
        <f t="shared" si="105"/>
        <v>0</v>
      </c>
      <c r="BA62" s="185">
        <f t="shared" si="105"/>
        <v>0</v>
      </c>
      <c r="BB62" s="185">
        <f t="shared" si="105"/>
        <v>0</v>
      </c>
      <c r="BC62" s="185">
        <f t="shared" si="105"/>
        <v>0</v>
      </c>
      <c r="BD62" s="145">
        <f t="shared" si="105"/>
        <v>0</v>
      </c>
      <c r="BE62" s="146">
        <f t="shared" ref="BE62:BJ62" si="106">IFERROR(ROUND($BZ62/$BZ131*BE131,3),0)</f>
        <v>0</v>
      </c>
      <c r="BF62" s="185">
        <f t="shared" si="106"/>
        <v>0</v>
      </c>
      <c r="BG62" s="185">
        <f t="shared" si="106"/>
        <v>0</v>
      </c>
      <c r="BH62" s="185">
        <f t="shared" si="106"/>
        <v>0</v>
      </c>
      <c r="BI62" s="185">
        <f t="shared" si="106"/>
        <v>0</v>
      </c>
      <c r="BJ62" s="186">
        <f t="shared" si="106"/>
        <v>0</v>
      </c>
      <c r="BK62" s="143">
        <v>5.3</v>
      </c>
      <c r="BL62" s="144"/>
      <c r="BM62" s="143"/>
      <c r="BN62" s="187"/>
      <c r="BO62" s="143"/>
      <c r="BP62" s="187"/>
      <c r="BQ62" s="143"/>
      <c r="BR62" s="187"/>
      <c r="BS62" s="143"/>
      <c r="BT62" s="187"/>
      <c r="BU62" s="143"/>
      <c r="BV62" s="187"/>
      <c r="BW62" s="143"/>
      <c r="BX62" s="187"/>
      <c r="BY62" s="146">
        <f>BK62+BM62+BO62+BQ62+BS62+BU62+BW62</f>
        <v>5.3</v>
      </c>
      <c r="BZ62" s="146">
        <f t="shared" si="104"/>
        <v>0</v>
      </c>
      <c r="CA62" s="145">
        <f t="shared" si="91"/>
        <v>5.3</v>
      </c>
      <c r="CB62" s="59">
        <f t="shared" si="2"/>
        <v>0</v>
      </c>
    </row>
    <row r="63" spans="1:80" ht="26.4" x14ac:dyDescent="0.25">
      <c r="A63" s="250" t="s">
        <v>37</v>
      </c>
      <c r="B63" s="3"/>
      <c r="C63" s="69">
        <f t="shared" ref="C63:BD63" si="107">IFERROR(ROUND($BY63/$BY131*C131,3),0)</f>
        <v>64.474000000000004</v>
      </c>
      <c r="D63" s="185">
        <f t="shared" si="107"/>
        <v>0</v>
      </c>
      <c r="E63" s="185">
        <f t="shared" si="107"/>
        <v>0</v>
      </c>
      <c r="F63" s="185">
        <f t="shared" si="107"/>
        <v>0</v>
      </c>
      <c r="G63" s="185">
        <f t="shared" si="107"/>
        <v>0</v>
      </c>
      <c r="H63" s="185">
        <f t="shared" si="107"/>
        <v>0</v>
      </c>
      <c r="I63" s="185">
        <f t="shared" si="107"/>
        <v>0</v>
      </c>
      <c r="J63" s="185">
        <f t="shared" si="107"/>
        <v>0</v>
      </c>
      <c r="K63" s="185">
        <f t="shared" si="107"/>
        <v>0</v>
      </c>
      <c r="L63" s="185">
        <f t="shared" si="107"/>
        <v>0</v>
      </c>
      <c r="M63" s="185">
        <f t="shared" si="107"/>
        <v>0</v>
      </c>
      <c r="N63" s="185">
        <f t="shared" si="107"/>
        <v>0</v>
      </c>
      <c r="O63" s="185">
        <f t="shared" si="107"/>
        <v>1.502</v>
      </c>
      <c r="P63" s="185">
        <f t="shared" si="107"/>
        <v>0</v>
      </c>
      <c r="Q63" s="185">
        <f t="shared" si="107"/>
        <v>0</v>
      </c>
      <c r="R63" s="185">
        <f t="shared" si="107"/>
        <v>0</v>
      </c>
      <c r="S63" s="185">
        <f t="shared" si="107"/>
        <v>0</v>
      </c>
      <c r="T63" s="145">
        <f t="shared" si="107"/>
        <v>0</v>
      </c>
      <c r="U63" s="69">
        <f t="shared" si="107"/>
        <v>26.04</v>
      </c>
      <c r="V63" s="185">
        <f t="shared" si="107"/>
        <v>0</v>
      </c>
      <c r="W63" s="185">
        <f t="shared" si="107"/>
        <v>0</v>
      </c>
      <c r="X63" s="185">
        <f t="shared" si="107"/>
        <v>0</v>
      </c>
      <c r="Y63" s="185">
        <f t="shared" si="107"/>
        <v>0</v>
      </c>
      <c r="Z63" s="185">
        <f t="shared" si="107"/>
        <v>0</v>
      </c>
      <c r="AA63" s="185">
        <f t="shared" si="107"/>
        <v>26.917000000000002</v>
      </c>
      <c r="AB63" s="185">
        <f t="shared" si="107"/>
        <v>0</v>
      </c>
      <c r="AC63" s="185">
        <f t="shared" si="107"/>
        <v>0</v>
      </c>
      <c r="AD63" s="185">
        <f t="shared" si="107"/>
        <v>0</v>
      </c>
      <c r="AE63" s="185">
        <f t="shared" si="107"/>
        <v>0</v>
      </c>
      <c r="AF63" s="185">
        <f t="shared" si="107"/>
        <v>0</v>
      </c>
      <c r="AG63" s="185">
        <f t="shared" si="107"/>
        <v>0.751</v>
      </c>
      <c r="AH63" s="185">
        <f t="shared" si="107"/>
        <v>0</v>
      </c>
      <c r="AI63" s="185">
        <f t="shared" si="107"/>
        <v>0</v>
      </c>
      <c r="AJ63" s="185">
        <f t="shared" si="107"/>
        <v>0</v>
      </c>
      <c r="AK63" s="185">
        <f t="shared" si="107"/>
        <v>0</v>
      </c>
      <c r="AL63" s="145">
        <f t="shared" si="107"/>
        <v>0</v>
      </c>
      <c r="AM63" s="69">
        <f t="shared" si="107"/>
        <v>3.2549999999999999</v>
      </c>
      <c r="AN63" s="185">
        <f t="shared" si="107"/>
        <v>0</v>
      </c>
      <c r="AO63" s="185">
        <f t="shared" si="107"/>
        <v>0</v>
      </c>
      <c r="AP63" s="185">
        <f t="shared" si="107"/>
        <v>0</v>
      </c>
      <c r="AQ63" s="185">
        <f t="shared" si="107"/>
        <v>0</v>
      </c>
      <c r="AR63" s="185">
        <f t="shared" si="107"/>
        <v>0</v>
      </c>
      <c r="AS63" s="185">
        <f t="shared" si="107"/>
        <v>6.76</v>
      </c>
      <c r="AT63" s="185">
        <f t="shared" si="107"/>
        <v>0</v>
      </c>
      <c r="AU63" s="185">
        <f t="shared" si="107"/>
        <v>0</v>
      </c>
      <c r="AV63" s="185">
        <f t="shared" si="107"/>
        <v>0</v>
      </c>
      <c r="AW63" s="185">
        <f t="shared" si="107"/>
        <v>0</v>
      </c>
      <c r="AX63" s="185">
        <f t="shared" si="107"/>
        <v>0</v>
      </c>
      <c r="AY63" s="185">
        <f t="shared" si="107"/>
        <v>0</v>
      </c>
      <c r="AZ63" s="185">
        <f t="shared" si="107"/>
        <v>0</v>
      </c>
      <c r="BA63" s="185">
        <f t="shared" si="107"/>
        <v>0</v>
      </c>
      <c r="BB63" s="185">
        <f t="shared" si="107"/>
        <v>0</v>
      </c>
      <c r="BC63" s="185">
        <f t="shared" si="107"/>
        <v>0</v>
      </c>
      <c r="BD63" s="145">
        <f t="shared" si="107"/>
        <v>0</v>
      </c>
      <c r="BE63" s="146">
        <f t="shared" ref="BE63:BJ63" si="108">IFERROR(ROUND($BZ63/$BZ131*BE131,3),0)</f>
        <v>0</v>
      </c>
      <c r="BF63" s="185">
        <f t="shared" si="108"/>
        <v>0</v>
      </c>
      <c r="BG63" s="185">
        <f t="shared" si="108"/>
        <v>0</v>
      </c>
      <c r="BH63" s="185">
        <f t="shared" si="108"/>
        <v>0</v>
      </c>
      <c r="BI63" s="185">
        <f t="shared" si="108"/>
        <v>0</v>
      </c>
      <c r="BJ63" s="186">
        <f t="shared" si="108"/>
        <v>0</v>
      </c>
      <c r="BK63" s="143">
        <v>129.69999999999999</v>
      </c>
      <c r="BL63" s="144"/>
      <c r="BM63" s="143"/>
      <c r="BN63" s="187"/>
      <c r="BO63" s="143"/>
      <c r="BP63" s="187"/>
      <c r="BQ63" s="143"/>
      <c r="BR63" s="187"/>
      <c r="BS63" s="143"/>
      <c r="BT63" s="187"/>
      <c r="BU63" s="143"/>
      <c r="BV63" s="187"/>
      <c r="BW63" s="143"/>
      <c r="BX63" s="187"/>
      <c r="BY63" s="146">
        <f t="shared" si="104"/>
        <v>129.69999999999999</v>
      </c>
      <c r="BZ63" s="146">
        <f t="shared" si="104"/>
        <v>0</v>
      </c>
      <c r="CA63" s="145">
        <f t="shared" si="91"/>
        <v>129.69999999999999</v>
      </c>
      <c r="CB63" s="59">
        <f t="shared" si="2"/>
        <v>-1.0000000000047748E-3</v>
      </c>
    </row>
    <row r="64" spans="1:80" x14ac:dyDescent="0.25">
      <c r="A64" s="184" t="s">
        <v>38</v>
      </c>
      <c r="B64" s="3"/>
      <c r="C64" s="69">
        <f t="shared" ref="C64:BD64" si="109">IFERROR(ROUND($BY64/$BY131*C131,3),0)</f>
        <v>1.889</v>
      </c>
      <c r="D64" s="185">
        <f t="shared" si="109"/>
        <v>0</v>
      </c>
      <c r="E64" s="185">
        <f t="shared" si="109"/>
        <v>0</v>
      </c>
      <c r="F64" s="185">
        <f t="shared" si="109"/>
        <v>0</v>
      </c>
      <c r="G64" s="185">
        <f t="shared" si="109"/>
        <v>0</v>
      </c>
      <c r="H64" s="185">
        <f t="shared" si="109"/>
        <v>0</v>
      </c>
      <c r="I64" s="185">
        <f t="shared" si="109"/>
        <v>0</v>
      </c>
      <c r="J64" s="185">
        <f t="shared" si="109"/>
        <v>0</v>
      </c>
      <c r="K64" s="185">
        <f t="shared" si="109"/>
        <v>0</v>
      </c>
      <c r="L64" s="185">
        <f t="shared" si="109"/>
        <v>0</v>
      </c>
      <c r="M64" s="185">
        <f t="shared" si="109"/>
        <v>0</v>
      </c>
      <c r="N64" s="185">
        <f t="shared" si="109"/>
        <v>0</v>
      </c>
      <c r="O64" s="185">
        <f t="shared" si="109"/>
        <v>4.3999999999999997E-2</v>
      </c>
      <c r="P64" s="185">
        <f t="shared" si="109"/>
        <v>0</v>
      </c>
      <c r="Q64" s="185">
        <f t="shared" si="109"/>
        <v>0</v>
      </c>
      <c r="R64" s="185">
        <f t="shared" si="109"/>
        <v>0</v>
      </c>
      <c r="S64" s="185">
        <f t="shared" si="109"/>
        <v>0</v>
      </c>
      <c r="T64" s="145">
        <f t="shared" si="109"/>
        <v>0</v>
      </c>
      <c r="U64" s="69">
        <f t="shared" si="109"/>
        <v>0.76300000000000001</v>
      </c>
      <c r="V64" s="185">
        <f t="shared" si="109"/>
        <v>0</v>
      </c>
      <c r="W64" s="185">
        <f t="shared" si="109"/>
        <v>0</v>
      </c>
      <c r="X64" s="185">
        <f t="shared" si="109"/>
        <v>0</v>
      </c>
      <c r="Y64" s="185">
        <f t="shared" si="109"/>
        <v>0</v>
      </c>
      <c r="Z64" s="185">
        <f t="shared" si="109"/>
        <v>0</v>
      </c>
      <c r="AA64" s="185">
        <f t="shared" si="109"/>
        <v>0.78900000000000003</v>
      </c>
      <c r="AB64" s="185">
        <f t="shared" si="109"/>
        <v>0</v>
      </c>
      <c r="AC64" s="185">
        <f t="shared" si="109"/>
        <v>0</v>
      </c>
      <c r="AD64" s="185">
        <f t="shared" si="109"/>
        <v>0</v>
      </c>
      <c r="AE64" s="185">
        <f t="shared" si="109"/>
        <v>0</v>
      </c>
      <c r="AF64" s="185">
        <f t="shared" si="109"/>
        <v>0</v>
      </c>
      <c r="AG64" s="185">
        <f t="shared" si="109"/>
        <v>2.1999999999999999E-2</v>
      </c>
      <c r="AH64" s="185">
        <f t="shared" si="109"/>
        <v>0</v>
      </c>
      <c r="AI64" s="185">
        <f t="shared" si="109"/>
        <v>0</v>
      </c>
      <c r="AJ64" s="185">
        <f t="shared" si="109"/>
        <v>0</v>
      </c>
      <c r="AK64" s="185">
        <f t="shared" si="109"/>
        <v>0</v>
      </c>
      <c r="AL64" s="145">
        <f t="shared" si="109"/>
        <v>0</v>
      </c>
      <c r="AM64" s="69">
        <f t="shared" si="109"/>
        <v>9.5000000000000001E-2</v>
      </c>
      <c r="AN64" s="185">
        <f t="shared" si="109"/>
        <v>0</v>
      </c>
      <c r="AO64" s="185">
        <f t="shared" si="109"/>
        <v>0</v>
      </c>
      <c r="AP64" s="185">
        <f t="shared" si="109"/>
        <v>0</v>
      </c>
      <c r="AQ64" s="185">
        <f t="shared" si="109"/>
        <v>0</v>
      </c>
      <c r="AR64" s="185">
        <f t="shared" si="109"/>
        <v>0</v>
      </c>
      <c r="AS64" s="185">
        <f t="shared" si="109"/>
        <v>0.19800000000000001</v>
      </c>
      <c r="AT64" s="185">
        <f t="shared" si="109"/>
        <v>0</v>
      </c>
      <c r="AU64" s="185">
        <f t="shared" si="109"/>
        <v>0</v>
      </c>
      <c r="AV64" s="185">
        <f t="shared" si="109"/>
        <v>0</v>
      </c>
      <c r="AW64" s="185">
        <f t="shared" si="109"/>
        <v>0</v>
      </c>
      <c r="AX64" s="185">
        <f t="shared" si="109"/>
        <v>0</v>
      </c>
      <c r="AY64" s="185">
        <f t="shared" si="109"/>
        <v>0</v>
      </c>
      <c r="AZ64" s="185">
        <f t="shared" si="109"/>
        <v>0</v>
      </c>
      <c r="BA64" s="185">
        <f t="shared" si="109"/>
        <v>0</v>
      </c>
      <c r="BB64" s="185">
        <f t="shared" si="109"/>
        <v>0</v>
      </c>
      <c r="BC64" s="185">
        <f t="shared" si="109"/>
        <v>0</v>
      </c>
      <c r="BD64" s="145">
        <f t="shared" si="109"/>
        <v>0</v>
      </c>
      <c r="BE64" s="146">
        <f t="shared" ref="BE64:BJ64" si="110">IFERROR(ROUND($BZ64/$BZ131*BE131,3),0)</f>
        <v>0</v>
      </c>
      <c r="BF64" s="185">
        <f t="shared" si="110"/>
        <v>0</v>
      </c>
      <c r="BG64" s="185">
        <f t="shared" si="110"/>
        <v>0</v>
      </c>
      <c r="BH64" s="185">
        <f t="shared" si="110"/>
        <v>0</v>
      </c>
      <c r="BI64" s="185">
        <f t="shared" si="110"/>
        <v>0</v>
      </c>
      <c r="BJ64" s="186">
        <f t="shared" si="110"/>
        <v>0</v>
      </c>
      <c r="BK64" s="143">
        <v>3.8</v>
      </c>
      <c r="BL64" s="144"/>
      <c r="BM64" s="143"/>
      <c r="BN64" s="187"/>
      <c r="BO64" s="143"/>
      <c r="BP64" s="187"/>
      <c r="BQ64" s="143"/>
      <c r="BR64" s="187"/>
      <c r="BS64" s="143"/>
      <c r="BT64" s="187"/>
      <c r="BU64" s="143"/>
      <c r="BV64" s="187"/>
      <c r="BW64" s="143"/>
      <c r="BX64" s="187"/>
      <c r="BY64" s="146">
        <f t="shared" si="104"/>
        <v>3.8</v>
      </c>
      <c r="BZ64" s="146">
        <f t="shared" si="104"/>
        <v>0</v>
      </c>
      <c r="CA64" s="145">
        <f t="shared" si="91"/>
        <v>3.8</v>
      </c>
      <c r="CB64" s="59">
        <f t="shared" si="2"/>
        <v>0</v>
      </c>
    </row>
    <row r="65" spans="1:80" ht="26.4" x14ac:dyDescent="0.25">
      <c r="A65" s="184" t="s">
        <v>39</v>
      </c>
      <c r="B65" s="3"/>
      <c r="C65" s="69">
        <f t="shared" ref="C65:BD65" si="111">IFERROR(ROUND($BY65/$BY131*C131,3),0)</f>
        <v>19.187999999999999</v>
      </c>
      <c r="D65" s="185">
        <f t="shared" si="111"/>
        <v>0</v>
      </c>
      <c r="E65" s="185">
        <f t="shared" si="111"/>
        <v>0</v>
      </c>
      <c r="F65" s="185">
        <f t="shared" si="111"/>
        <v>0</v>
      </c>
      <c r="G65" s="185">
        <f t="shared" si="111"/>
        <v>0</v>
      </c>
      <c r="H65" s="185">
        <f t="shared" si="111"/>
        <v>0</v>
      </c>
      <c r="I65" s="185">
        <f t="shared" si="111"/>
        <v>0</v>
      </c>
      <c r="J65" s="185">
        <f t="shared" si="111"/>
        <v>0</v>
      </c>
      <c r="K65" s="185">
        <f t="shared" si="111"/>
        <v>0</v>
      </c>
      <c r="L65" s="185">
        <f t="shared" si="111"/>
        <v>0</v>
      </c>
      <c r="M65" s="185">
        <f t="shared" si="111"/>
        <v>0</v>
      </c>
      <c r="N65" s="185">
        <f t="shared" si="111"/>
        <v>0</v>
      </c>
      <c r="O65" s="185">
        <f t="shared" si="111"/>
        <v>0.44700000000000001</v>
      </c>
      <c r="P65" s="185">
        <f t="shared" si="111"/>
        <v>0</v>
      </c>
      <c r="Q65" s="185">
        <f t="shared" si="111"/>
        <v>0</v>
      </c>
      <c r="R65" s="185">
        <f t="shared" si="111"/>
        <v>0</v>
      </c>
      <c r="S65" s="185">
        <f t="shared" si="111"/>
        <v>0</v>
      </c>
      <c r="T65" s="145">
        <f t="shared" si="111"/>
        <v>0</v>
      </c>
      <c r="U65" s="69">
        <f t="shared" si="111"/>
        <v>7.75</v>
      </c>
      <c r="V65" s="185">
        <f t="shared" si="111"/>
        <v>0</v>
      </c>
      <c r="W65" s="185">
        <f t="shared" si="111"/>
        <v>0</v>
      </c>
      <c r="X65" s="185">
        <f t="shared" si="111"/>
        <v>0</v>
      </c>
      <c r="Y65" s="185">
        <f t="shared" si="111"/>
        <v>0</v>
      </c>
      <c r="Z65" s="185">
        <f t="shared" si="111"/>
        <v>0</v>
      </c>
      <c r="AA65" s="185">
        <f t="shared" si="111"/>
        <v>8.0109999999999992</v>
      </c>
      <c r="AB65" s="185">
        <f t="shared" si="111"/>
        <v>0</v>
      </c>
      <c r="AC65" s="185">
        <f t="shared" si="111"/>
        <v>0</v>
      </c>
      <c r="AD65" s="185">
        <f t="shared" si="111"/>
        <v>0</v>
      </c>
      <c r="AE65" s="185">
        <f t="shared" si="111"/>
        <v>0</v>
      </c>
      <c r="AF65" s="185">
        <f t="shared" si="111"/>
        <v>0</v>
      </c>
      <c r="AG65" s="185">
        <f t="shared" si="111"/>
        <v>0.224</v>
      </c>
      <c r="AH65" s="185">
        <f t="shared" si="111"/>
        <v>0</v>
      </c>
      <c r="AI65" s="185">
        <f t="shared" si="111"/>
        <v>0</v>
      </c>
      <c r="AJ65" s="185">
        <f t="shared" si="111"/>
        <v>0</v>
      </c>
      <c r="AK65" s="185">
        <f t="shared" si="111"/>
        <v>0</v>
      </c>
      <c r="AL65" s="145">
        <f t="shared" si="111"/>
        <v>0</v>
      </c>
      <c r="AM65" s="69">
        <f t="shared" si="111"/>
        <v>0.96899999999999997</v>
      </c>
      <c r="AN65" s="185">
        <f t="shared" si="111"/>
        <v>0</v>
      </c>
      <c r="AO65" s="185">
        <f t="shared" si="111"/>
        <v>0</v>
      </c>
      <c r="AP65" s="185">
        <f t="shared" si="111"/>
        <v>0</v>
      </c>
      <c r="AQ65" s="185">
        <f t="shared" si="111"/>
        <v>0</v>
      </c>
      <c r="AR65" s="185">
        <f t="shared" si="111"/>
        <v>0</v>
      </c>
      <c r="AS65" s="185">
        <f t="shared" si="111"/>
        <v>2.012</v>
      </c>
      <c r="AT65" s="185">
        <f t="shared" si="111"/>
        <v>0</v>
      </c>
      <c r="AU65" s="185">
        <f t="shared" si="111"/>
        <v>0</v>
      </c>
      <c r="AV65" s="185">
        <f t="shared" si="111"/>
        <v>0</v>
      </c>
      <c r="AW65" s="185">
        <f t="shared" si="111"/>
        <v>0</v>
      </c>
      <c r="AX65" s="185">
        <f t="shared" si="111"/>
        <v>0</v>
      </c>
      <c r="AY65" s="185">
        <f t="shared" si="111"/>
        <v>0</v>
      </c>
      <c r="AZ65" s="185">
        <f t="shared" si="111"/>
        <v>0</v>
      </c>
      <c r="BA65" s="185">
        <f t="shared" si="111"/>
        <v>0</v>
      </c>
      <c r="BB65" s="185">
        <f t="shared" si="111"/>
        <v>0</v>
      </c>
      <c r="BC65" s="185">
        <f t="shared" si="111"/>
        <v>0</v>
      </c>
      <c r="BD65" s="145">
        <f t="shared" si="111"/>
        <v>0</v>
      </c>
      <c r="BE65" s="146">
        <f t="shared" ref="BE65:BJ65" si="112">IFERROR(ROUND($BZ65/$BZ131*BE131,3),0)</f>
        <v>0</v>
      </c>
      <c r="BF65" s="185">
        <f t="shared" si="112"/>
        <v>0</v>
      </c>
      <c r="BG65" s="185">
        <f t="shared" si="112"/>
        <v>0</v>
      </c>
      <c r="BH65" s="185">
        <f t="shared" si="112"/>
        <v>0</v>
      </c>
      <c r="BI65" s="185">
        <f t="shared" si="112"/>
        <v>0</v>
      </c>
      <c r="BJ65" s="186">
        <f t="shared" si="112"/>
        <v>0</v>
      </c>
      <c r="BK65" s="143">
        <v>38.6</v>
      </c>
      <c r="BL65" s="144"/>
      <c r="BM65" s="143"/>
      <c r="BN65" s="187"/>
      <c r="BO65" s="143"/>
      <c r="BP65" s="187"/>
      <c r="BQ65" s="143"/>
      <c r="BR65" s="187"/>
      <c r="BS65" s="143"/>
      <c r="BT65" s="187"/>
      <c r="BU65" s="143"/>
      <c r="BV65" s="187"/>
      <c r="BW65" s="143"/>
      <c r="BX65" s="187"/>
      <c r="BY65" s="146">
        <f t="shared" si="104"/>
        <v>38.6</v>
      </c>
      <c r="BZ65" s="146">
        <f t="shared" si="104"/>
        <v>0</v>
      </c>
      <c r="CA65" s="145">
        <f t="shared" si="91"/>
        <v>38.6</v>
      </c>
      <c r="CB65" s="59">
        <f t="shared" si="2"/>
        <v>9.9999999999766942E-4</v>
      </c>
    </row>
    <row r="66" spans="1:80" x14ac:dyDescent="0.25">
      <c r="A66" s="184" t="s">
        <v>40</v>
      </c>
      <c r="B66" s="3"/>
      <c r="C66" s="69">
        <f t="shared" ref="C66:BD66" si="113">IFERROR(ROUND($BY66/$BY131*C131,3),0)</f>
        <v>0</v>
      </c>
      <c r="D66" s="185">
        <f t="shared" si="113"/>
        <v>0</v>
      </c>
      <c r="E66" s="185">
        <f t="shared" si="113"/>
        <v>0</v>
      </c>
      <c r="F66" s="185">
        <f t="shared" si="113"/>
        <v>0</v>
      </c>
      <c r="G66" s="185">
        <f t="shared" si="113"/>
        <v>0</v>
      </c>
      <c r="H66" s="185">
        <f t="shared" si="113"/>
        <v>0</v>
      </c>
      <c r="I66" s="185">
        <f t="shared" si="113"/>
        <v>0</v>
      </c>
      <c r="J66" s="185">
        <f t="shared" si="113"/>
        <v>0</v>
      </c>
      <c r="K66" s="185">
        <f t="shared" si="113"/>
        <v>0</v>
      </c>
      <c r="L66" s="185">
        <f t="shared" si="113"/>
        <v>0</v>
      </c>
      <c r="M66" s="185">
        <f t="shared" si="113"/>
        <v>0</v>
      </c>
      <c r="N66" s="185">
        <f t="shared" si="113"/>
        <v>0</v>
      </c>
      <c r="O66" s="185">
        <f t="shared" si="113"/>
        <v>0</v>
      </c>
      <c r="P66" s="185">
        <f t="shared" si="113"/>
        <v>0</v>
      </c>
      <c r="Q66" s="185">
        <f t="shared" si="113"/>
        <v>0</v>
      </c>
      <c r="R66" s="185">
        <f t="shared" si="113"/>
        <v>0</v>
      </c>
      <c r="S66" s="185">
        <f t="shared" si="113"/>
        <v>0</v>
      </c>
      <c r="T66" s="145">
        <f t="shared" si="113"/>
        <v>0</v>
      </c>
      <c r="U66" s="69">
        <f t="shared" si="113"/>
        <v>0</v>
      </c>
      <c r="V66" s="185">
        <f t="shared" si="113"/>
        <v>0</v>
      </c>
      <c r="W66" s="185">
        <f t="shared" si="113"/>
        <v>0</v>
      </c>
      <c r="X66" s="185">
        <f t="shared" si="113"/>
        <v>0</v>
      </c>
      <c r="Y66" s="185">
        <f t="shared" si="113"/>
        <v>0</v>
      </c>
      <c r="Z66" s="185">
        <f t="shared" si="113"/>
        <v>0</v>
      </c>
      <c r="AA66" s="185">
        <f t="shared" si="113"/>
        <v>0</v>
      </c>
      <c r="AB66" s="185">
        <f t="shared" si="113"/>
        <v>0</v>
      </c>
      <c r="AC66" s="185">
        <f t="shared" si="113"/>
        <v>0</v>
      </c>
      <c r="AD66" s="185">
        <f t="shared" si="113"/>
        <v>0</v>
      </c>
      <c r="AE66" s="185">
        <f t="shared" si="113"/>
        <v>0</v>
      </c>
      <c r="AF66" s="185">
        <f t="shared" si="113"/>
        <v>0</v>
      </c>
      <c r="AG66" s="185">
        <f t="shared" si="113"/>
        <v>0</v>
      </c>
      <c r="AH66" s="185">
        <f t="shared" si="113"/>
        <v>0</v>
      </c>
      <c r="AI66" s="185">
        <f t="shared" si="113"/>
        <v>0</v>
      </c>
      <c r="AJ66" s="185">
        <f t="shared" si="113"/>
        <v>0</v>
      </c>
      <c r="AK66" s="185">
        <f t="shared" si="113"/>
        <v>0</v>
      </c>
      <c r="AL66" s="145">
        <f t="shared" si="113"/>
        <v>0</v>
      </c>
      <c r="AM66" s="69">
        <f t="shared" si="113"/>
        <v>0</v>
      </c>
      <c r="AN66" s="185">
        <f t="shared" si="113"/>
        <v>0</v>
      </c>
      <c r="AO66" s="185">
        <f t="shared" si="113"/>
        <v>0</v>
      </c>
      <c r="AP66" s="185">
        <f t="shared" si="113"/>
        <v>0</v>
      </c>
      <c r="AQ66" s="185">
        <f t="shared" si="113"/>
        <v>0</v>
      </c>
      <c r="AR66" s="185">
        <f t="shared" si="113"/>
        <v>0</v>
      </c>
      <c r="AS66" s="185">
        <f t="shared" si="113"/>
        <v>0</v>
      </c>
      <c r="AT66" s="185">
        <f t="shared" si="113"/>
        <v>0</v>
      </c>
      <c r="AU66" s="185">
        <f t="shared" si="113"/>
        <v>0</v>
      </c>
      <c r="AV66" s="185">
        <f t="shared" si="113"/>
        <v>0</v>
      </c>
      <c r="AW66" s="185">
        <f t="shared" si="113"/>
        <v>0</v>
      </c>
      <c r="AX66" s="185">
        <f t="shared" si="113"/>
        <v>0</v>
      </c>
      <c r="AY66" s="185">
        <f t="shared" si="113"/>
        <v>0</v>
      </c>
      <c r="AZ66" s="185">
        <f t="shared" si="113"/>
        <v>0</v>
      </c>
      <c r="BA66" s="185">
        <f t="shared" si="113"/>
        <v>0</v>
      </c>
      <c r="BB66" s="185">
        <f t="shared" si="113"/>
        <v>0</v>
      </c>
      <c r="BC66" s="185">
        <f t="shared" si="113"/>
        <v>0</v>
      </c>
      <c r="BD66" s="145">
        <f t="shared" si="113"/>
        <v>0</v>
      </c>
      <c r="BE66" s="146">
        <f t="shared" ref="BE66:BJ66" si="114">IFERROR(ROUND($BZ66/$BZ131*BE131,3),0)</f>
        <v>0</v>
      </c>
      <c r="BF66" s="185">
        <f t="shared" si="114"/>
        <v>0</v>
      </c>
      <c r="BG66" s="185">
        <f t="shared" si="114"/>
        <v>0</v>
      </c>
      <c r="BH66" s="185">
        <f t="shared" si="114"/>
        <v>0</v>
      </c>
      <c r="BI66" s="185">
        <f t="shared" si="114"/>
        <v>0</v>
      </c>
      <c r="BJ66" s="186">
        <f t="shared" si="114"/>
        <v>0</v>
      </c>
      <c r="BK66" s="143"/>
      <c r="BL66" s="144"/>
      <c r="BM66" s="143"/>
      <c r="BN66" s="187"/>
      <c r="BO66" s="143"/>
      <c r="BP66" s="187"/>
      <c r="BQ66" s="143"/>
      <c r="BR66" s="187"/>
      <c r="BS66" s="143"/>
      <c r="BT66" s="187"/>
      <c r="BU66" s="143"/>
      <c r="BV66" s="187"/>
      <c r="BW66" s="143"/>
      <c r="BX66" s="187"/>
      <c r="BY66" s="146">
        <f t="shared" si="104"/>
        <v>0</v>
      </c>
      <c r="BZ66" s="146">
        <f t="shared" si="104"/>
        <v>0</v>
      </c>
      <c r="CA66" s="145">
        <f t="shared" si="91"/>
        <v>0</v>
      </c>
      <c r="CB66" s="59">
        <f t="shared" si="2"/>
        <v>0</v>
      </c>
    </row>
    <row r="67" spans="1:80" x14ac:dyDescent="0.25">
      <c r="A67" s="184" t="s">
        <v>41</v>
      </c>
      <c r="B67" s="3"/>
      <c r="C67" s="69">
        <f t="shared" ref="C67:BD67" si="115">IFERROR(ROUND($BY67/$BY131*C131,3),0)</f>
        <v>4.3250000000000002</v>
      </c>
      <c r="D67" s="185">
        <f t="shared" si="115"/>
        <v>0</v>
      </c>
      <c r="E67" s="185">
        <f t="shared" si="115"/>
        <v>0</v>
      </c>
      <c r="F67" s="185">
        <f t="shared" si="115"/>
        <v>0</v>
      </c>
      <c r="G67" s="185">
        <f t="shared" si="115"/>
        <v>0</v>
      </c>
      <c r="H67" s="185">
        <f t="shared" si="115"/>
        <v>0</v>
      </c>
      <c r="I67" s="185">
        <f t="shared" si="115"/>
        <v>0</v>
      </c>
      <c r="J67" s="185">
        <f t="shared" si="115"/>
        <v>0</v>
      </c>
      <c r="K67" s="185">
        <f t="shared" si="115"/>
        <v>0</v>
      </c>
      <c r="L67" s="185">
        <f t="shared" si="115"/>
        <v>0</v>
      </c>
      <c r="M67" s="185">
        <f t="shared" si="115"/>
        <v>0</v>
      </c>
      <c r="N67" s="185">
        <f t="shared" si="115"/>
        <v>0</v>
      </c>
      <c r="O67" s="185">
        <f t="shared" si="115"/>
        <v>0.10100000000000001</v>
      </c>
      <c r="P67" s="185">
        <f t="shared" si="115"/>
        <v>0</v>
      </c>
      <c r="Q67" s="185">
        <f t="shared" si="115"/>
        <v>0</v>
      </c>
      <c r="R67" s="185">
        <f t="shared" si="115"/>
        <v>0</v>
      </c>
      <c r="S67" s="185">
        <f t="shared" si="115"/>
        <v>0</v>
      </c>
      <c r="T67" s="145">
        <f t="shared" si="115"/>
        <v>0</v>
      </c>
      <c r="U67" s="69">
        <f t="shared" si="115"/>
        <v>1.7470000000000001</v>
      </c>
      <c r="V67" s="185">
        <f t="shared" si="115"/>
        <v>0</v>
      </c>
      <c r="W67" s="185">
        <f t="shared" si="115"/>
        <v>0</v>
      </c>
      <c r="X67" s="185">
        <f t="shared" si="115"/>
        <v>0</v>
      </c>
      <c r="Y67" s="185">
        <f t="shared" si="115"/>
        <v>0</v>
      </c>
      <c r="Z67" s="185">
        <f t="shared" si="115"/>
        <v>0</v>
      </c>
      <c r="AA67" s="185">
        <f t="shared" si="115"/>
        <v>1.806</v>
      </c>
      <c r="AB67" s="185">
        <f t="shared" si="115"/>
        <v>0</v>
      </c>
      <c r="AC67" s="185">
        <f t="shared" si="115"/>
        <v>0</v>
      </c>
      <c r="AD67" s="185">
        <f t="shared" si="115"/>
        <v>0</v>
      </c>
      <c r="AE67" s="185">
        <f t="shared" si="115"/>
        <v>0</v>
      </c>
      <c r="AF67" s="185">
        <f t="shared" si="115"/>
        <v>0</v>
      </c>
      <c r="AG67" s="185">
        <f t="shared" si="115"/>
        <v>0.05</v>
      </c>
      <c r="AH67" s="185">
        <f t="shared" si="115"/>
        <v>0</v>
      </c>
      <c r="AI67" s="185">
        <f t="shared" si="115"/>
        <v>0</v>
      </c>
      <c r="AJ67" s="185">
        <f t="shared" si="115"/>
        <v>0</v>
      </c>
      <c r="AK67" s="185">
        <f t="shared" si="115"/>
        <v>0</v>
      </c>
      <c r="AL67" s="145">
        <f t="shared" si="115"/>
        <v>0</v>
      </c>
      <c r="AM67" s="69">
        <f t="shared" si="115"/>
        <v>0.218</v>
      </c>
      <c r="AN67" s="185">
        <f t="shared" si="115"/>
        <v>0</v>
      </c>
      <c r="AO67" s="185">
        <f t="shared" si="115"/>
        <v>0</v>
      </c>
      <c r="AP67" s="185">
        <f t="shared" si="115"/>
        <v>0</v>
      </c>
      <c r="AQ67" s="185">
        <f t="shared" si="115"/>
        <v>0</v>
      </c>
      <c r="AR67" s="185">
        <f t="shared" si="115"/>
        <v>0</v>
      </c>
      <c r="AS67" s="185">
        <f t="shared" si="115"/>
        <v>0.45300000000000001</v>
      </c>
      <c r="AT67" s="185">
        <f t="shared" si="115"/>
        <v>0</v>
      </c>
      <c r="AU67" s="185">
        <f t="shared" si="115"/>
        <v>0</v>
      </c>
      <c r="AV67" s="185">
        <f t="shared" si="115"/>
        <v>0</v>
      </c>
      <c r="AW67" s="185">
        <f t="shared" si="115"/>
        <v>0</v>
      </c>
      <c r="AX67" s="185">
        <f t="shared" si="115"/>
        <v>0</v>
      </c>
      <c r="AY67" s="185">
        <f t="shared" si="115"/>
        <v>0</v>
      </c>
      <c r="AZ67" s="185">
        <f t="shared" si="115"/>
        <v>0</v>
      </c>
      <c r="BA67" s="185">
        <f t="shared" si="115"/>
        <v>0</v>
      </c>
      <c r="BB67" s="185">
        <f t="shared" si="115"/>
        <v>0</v>
      </c>
      <c r="BC67" s="185">
        <f t="shared" si="115"/>
        <v>0</v>
      </c>
      <c r="BD67" s="145">
        <f t="shared" si="115"/>
        <v>0</v>
      </c>
      <c r="BE67" s="146">
        <f t="shared" ref="BE67:BJ67" si="116">IFERROR(ROUND($BZ67/$BZ131*BE131,3),0)</f>
        <v>0</v>
      </c>
      <c r="BF67" s="185">
        <f t="shared" si="116"/>
        <v>0</v>
      </c>
      <c r="BG67" s="185">
        <f t="shared" si="116"/>
        <v>0</v>
      </c>
      <c r="BH67" s="185">
        <f t="shared" si="116"/>
        <v>0</v>
      </c>
      <c r="BI67" s="185">
        <f t="shared" si="116"/>
        <v>0</v>
      </c>
      <c r="BJ67" s="186">
        <f t="shared" si="116"/>
        <v>0</v>
      </c>
      <c r="BK67" s="143">
        <v>8.6999999999999993</v>
      </c>
      <c r="BL67" s="144"/>
      <c r="BM67" s="143"/>
      <c r="BN67" s="187"/>
      <c r="BO67" s="143"/>
      <c r="BP67" s="187"/>
      <c r="BQ67" s="143"/>
      <c r="BR67" s="187"/>
      <c r="BS67" s="143"/>
      <c r="BT67" s="187"/>
      <c r="BU67" s="143"/>
      <c r="BV67" s="187"/>
      <c r="BW67" s="143"/>
      <c r="BX67" s="187"/>
      <c r="BY67" s="146">
        <f t="shared" si="104"/>
        <v>8.6999999999999993</v>
      </c>
      <c r="BZ67" s="146">
        <f t="shared" si="104"/>
        <v>0</v>
      </c>
      <c r="CA67" s="145">
        <f t="shared" si="91"/>
        <v>8.6999999999999993</v>
      </c>
      <c r="CB67" s="59">
        <f t="shared" si="2"/>
        <v>0</v>
      </c>
    </row>
    <row r="68" spans="1:80" x14ac:dyDescent="0.25">
      <c r="A68" s="184" t="s">
        <v>42</v>
      </c>
      <c r="B68" s="211"/>
      <c r="C68" s="69">
        <f t="shared" ref="C68:BD68" si="117">IFERROR(ROUND($BY68/$BY131*C131,3),0)</f>
        <v>0</v>
      </c>
      <c r="D68" s="185">
        <f t="shared" si="117"/>
        <v>0</v>
      </c>
      <c r="E68" s="185">
        <f t="shared" si="117"/>
        <v>0</v>
      </c>
      <c r="F68" s="185">
        <f t="shared" si="117"/>
        <v>0</v>
      </c>
      <c r="G68" s="185">
        <f t="shared" si="117"/>
        <v>0</v>
      </c>
      <c r="H68" s="185">
        <f t="shared" si="117"/>
        <v>0</v>
      </c>
      <c r="I68" s="185">
        <f t="shared" si="117"/>
        <v>0</v>
      </c>
      <c r="J68" s="185">
        <f t="shared" si="117"/>
        <v>0</v>
      </c>
      <c r="K68" s="185">
        <f t="shared" si="117"/>
        <v>0</v>
      </c>
      <c r="L68" s="185">
        <f t="shared" si="117"/>
        <v>0</v>
      </c>
      <c r="M68" s="185">
        <f t="shared" si="117"/>
        <v>0</v>
      </c>
      <c r="N68" s="185">
        <f t="shared" si="117"/>
        <v>0</v>
      </c>
      <c r="O68" s="185">
        <f t="shared" si="117"/>
        <v>0</v>
      </c>
      <c r="P68" s="185">
        <f t="shared" si="117"/>
        <v>0</v>
      </c>
      <c r="Q68" s="185">
        <f t="shared" si="117"/>
        <v>0</v>
      </c>
      <c r="R68" s="185">
        <f t="shared" si="117"/>
        <v>0</v>
      </c>
      <c r="S68" s="185">
        <f t="shared" si="117"/>
        <v>0</v>
      </c>
      <c r="T68" s="145">
        <f t="shared" si="117"/>
        <v>0</v>
      </c>
      <c r="U68" s="69">
        <f t="shared" si="117"/>
        <v>0</v>
      </c>
      <c r="V68" s="185">
        <f t="shared" si="117"/>
        <v>0</v>
      </c>
      <c r="W68" s="185">
        <f t="shared" si="117"/>
        <v>0</v>
      </c>
      <c r="X68" s="185">
        <f t="shared" si="117"/>
        <v>0</v>
      </c>
      <c r="Y68" s="185">
        <f t="shared" si="117"/>
        <v>0</v>
      </c>
      <c r="Z68" s="185">
        <f t="shared" si="117"/>
        <v>0</v>
      </c>
      <c r="AA68" s="185">
        <f t="shared" si="117"/>
        <v>0</v>
      </c>
      <c r="AB68" s="185">
        <f t="shared" si="117"/>
        <v>0</v>
      </c>
      <c r="AC68" s="185">
        <f t="shared" si="117"/>
        <v>0</v>
      </c>
      <c r="AD68" s="185">
        <f t="shared" si="117"/>
        <v>0</v>
      </c>
      <c r="AE68" s="185">
        <f t="shared" si="117"/>
        <v>0</v>
      </c>
      <c r="AF68" s="185">
        <f t="shared" si="117"/>
        <v>0</v>
      </c>
      <c r="AG68" s="185">
        <f t="shared" si="117"/>
        <v>0</v>
      </c>
      <c r="AH68" s="185">
        <f t="shared" si="117"/>
        <v>0</v>
      </c>
      <c r="AI68" s="185">
        <f t="shared" si="117"/>
        <v>0</v>
      </c>
      <c r="AJ68" s="185">
        <f t="shared" si="117"/>
        <v>0</v>
      </c>
      <c r="AK68" s="185">
        <f t="shared" si="117"/>
        <v>0</v>
      </c>
      <c r="AL68" s="145">
        <f t="shared" si="117"/>
        <v>0</v>
      </c>
      <c r="AM68" s="69">
        <f t="shared" si="117"/>
        <v>0</v>
      </c>
      <c r="AN68" s="185">
        <f t="shared" si="117"/>
        <v>0</v>
      </c>
      <c r="AO68" s="185">
        <f t="shared" si="117"/>
        <v>0</v>
      </c>
      <c r="AP68" s="185">
        <f t="shared" si="117"/>
        <v>0</v>
      </c>
      <c r="AQ68" s="185">
        <f t="shared" si="117"/>
        <v>0</v>
      </c>
      <c r="AR68" s="185">
        <f t="shared" si="117"/>
        <v>0</v>
      </c>
      <c r="AS68" s="185">
        <f t="shared" si="117"/>
        <v>0</v>
      </c>
      <c r="AT68" s="185">
        <f t="shared" si="117"/>
        <v>0</v>
      </c>
      <c r="AU68" s="185">
        <f t="shared" si="117"/>
        <v>0</v>
      </c>
      <c r="AV68" s="185">
        <f t="shared" si="117"/>
        <v>0</v>
      </c>
      <c r="AW68" s="185">
        <f t="shared" si="117"/>
        <v>0</v>
      </c>
      <c r="AX68" s="185">
        <f t="shared" si="117"/>
        <v>0</v>
      </c>
      <c r="AY68" s="185">
        <f t="shared" si="117"/>
        <v>0</v>
      </c>
      <c r="AZ68" s="185">
        <f t="shared" si="117"/>
        <v>0</v>
      </c>
      <c r="BA68" s="185">
        <f t="shared" si="117"/>
        <v>0</v>
      </c>
      <c r="BB68" s="185">
        <f t="shared" si="117"/>
        <v>0</v>
      </c>
      <c r="BC68" s="185">
        <f t="shared" si="117"/>
        <v>0</v>
      </c>
      <c r="BD68" s="145">
        <f t="shared" si="117"/>
        <v>0</v>
      </c>
      <c r="BE68" s="146">
        <f t="shared" ref="BE68:BJ68" si="118">IFERROR(ROUND($BZ68/$BZ131*BE131,3),0)</f>
        <v>0</v>
      </c>
      <c r="BF68" s="185">
        <f t="shared" si="118"/>
        <v>0</v>
      </c>
      <c r="BG68" s="185">
        <f t="shared" si="118"/>
        <v>0</v>
      </c>
      <c r="BH68" s="185">
        <f t="shared" si="118"/>
        <v>0</v>
      </c>
      <c r="BI68" s="185">
        <f t="shared" si="118"/>
        <v>0</v>
      </c>
      <c r="BJ68" s="186">
        <f t="shared" si="118"/>
        <v>0</v>
      </c>
      <c r="BK68" s="143"/>
      <c r="BL68" s="144"/>
      <c r="BM68" s="143"/>
      <c r="BN68" s="187"/>
      <c r="BO68" s="143"/>
      <c r="BP68" s="187"/>
      <c r="BQ68" s="143"/>
      <c r="BR68" s="187"/>
      <c r="BS68" s="143"/>
      <c r="BT68" s="187"/>
      <c r="BU68" s="143"/>
      <c r="BV68" s="187"/>
      <c r="BW68" s="143"/>
      <c r="BX68" s="187"/>
      <c r="BY68" s="146">
        <f t="shared" si="104"/>
        <v>0</v>
      </c>
      <c r="BZ68" s="146">
        <f t="shared" si="104"/>
        <v>0</v>
      </c>
      <c r="CA68" s="145">
        <f t="shared" si="91"/>
        <v>0</v>
      </c>
      <c r="CB68" s="59">
        <f t="shared" si="2"/>
        <v>0</v>
      </c>
    </row>
    <row r="69" spans="1:80" x14ac:dyDescent="0.25">
      <c r="A69" s="251" t="s">
        <v>43</v>
      </c>
      <c r="B69" s="211"/>
      <c r="C69" s="69">
        <f t="shared" ref="C69:BD69" si="119">IFERROR(ROUND($BY69/$BY131*C131,3),0)</f>
        <v>9.843</v>
      </c>
      <c r="D69" s="185">
        <f t="shared" si="119"/>
        <v>0</v>
      </c>
      <c r="E69" s="185">
        <f t="shared" si="119"/>
        <v>0</v>
      </c>
      <c r="F69" s="185">
        <f t="shared" si="119"/>
        <v>0</v>
      </c>
      <c r="G69" s="185">
        <f t="shared" si="119"/>
        <v>0</v>
      </c>
      <c r="H69" s="185">
        <f t="shared" si="119"/>
        <v>0</v>
      </c>
      <c r="I69" s="185">
        <f t="shared" si="119"/>
        <v>0</v>
      </c>
      <c r="J69" s="185">
        <f t="shared" si="119"/>
        <v>0</v>
      </c>
      <c r="K69" s="185">
        <f t="shared" si="119"/>
        <v>0</v>
      </c>
      <c r="L69" s="185">
        <f t="shared" si="119"/>
        <v>0</v>
      </c>
      <c r="M69" s="185">
        <f t="shared" si="119"/>
        <v>0</v>
      </c>
      <c r="N69" s="185">
        <f t="shared" si="119"/>
        <v>0</v>
      </c>
      <c r="O69" s="185">
        <f t="shared" si="119"/>
        <v>0.22900000000000001</v>
      </c>
      <c r="P69" s="185">
        <f t="shared" si="119"/>
        <v>0</v>
      </c>
      <c r="Q69" s="185">
        <f t="shared" si="119"/>
        <v>0</v>
      </c>
      <c r="R69" s="185">
        <f t="shared" si="119"/>
        <v>0</v>
      </c>
      <c r="S69" s="185">
        <f t="shared" si="119"/>
        <v>0</v>
      </c>
      <c r="T69" s="145">
        <f t="shared" si="119"/>
        <v>0</v>
      </c>
      <c r="U69" s="69">
        <f t="shared" si="119"/>
        <v>3.9750000000000001</v>
      </c>
      <c r="V69" s="185">
        <f t="shared" si="119"/>
        <v>0</v>
      </c>
      <c r="W69" s="185">
        <f t="shared" si="119"/>
        <v>0</v>
      </c>
      <c r="X69" s="185">
        <f t="shared" si="119"/>
        <v>0</v>
      </c>
      <c r="Y69" s="185">
        <f t="shared" si="119"/>
        <v>0</v>
      </c>
      <c r="Z69" s="185">
        <f t="shared" si="119"/>
        <v>0</v>
      </c>
      <c r="AA69" s="185">
        <f t="shared" si="119"/>
        <v>4.109</v>
      </c>
      <c r="AB69" s="185">
        <f t="shared" si="119"/>
        <v>0</v>
      </c>
      <c r="AC69" s="185">
        <f t="shared" si="119"/>
        <v>0</v>
      </c>
      <c r="AD69" s="185">
        <f t="shared" si="119"/>
        <v>0</v>
      </c>
      <c r="AE69" s="185">
        <f t="shared" si="119"/>
        <v>0</v>
      </c>
      <c r="AF69" s="185">
        <f t="shared" si="119"/>
        <v>0</v>
      </c>
      <c r="AG69" s="185">
        <f t="shared" si="119"/>
        <v>0.115</v>
      </c>
      <c r="AH69" s="185">
        <f t="shared" si="119"/>
        <v>0</v>
      </c>
      <c r="AI69" s="185">
        <f t="shared" si="119"/>
        <v>0</v>
      </c>
      <c r="AJ69" s="185">
        <f t="shared" si="119"/>
        <v>0</v>
      </c>
      <c r="AK69" s="185">
        <f t="shared" si="119"/>
        <v>0</v>
      </c>
      <c r="AL69" s="145">
        <f t="shared" si="119"/>
        <v>0</v>
      </c>
      <c r="AM69" s="69">
        <f t="shared" si="119"/>
        <v>0.497</v>
      </c>
      <c r="AN69" s="185">
        <f t="shared" si="119"/>
        <v>0</v>
      </c>
      <c r="AO69" s="185">
        <f t="shared" si="119"/>
        <v>0</v>
      </c>
      <c r="AP69" s="185">
        <f t="shared" si="119"/>
        <v>0</v>
      </c>
      <c r="AQ69" s="185">
        <f t="shared" si="119"/>
        <v>0</v>
      </c>
      <c r="AR69" s="185">
        <f t="shared" si="119"/>
        <v>0</v>
      </c>
      <c r="AS69" s="185">
        <f t="shared" si="119"/>
        <v>1.032</v>
      </c>
      <c r="AT69" s="185">
        <f t="shared" si="119"/>
        <v>0</v>
      </c>
      <c r="AU69" s="185">
        <f t="shared" si="119"/>
        <v>0</v>
      </c>
      <c r="AV69" s="185">
        <f t="shared" si="119"/>
        <v>0</v>
      </c>
      <c r="AW69" s="185">
        <f t="shared" si="119"/>
        <v>0</v>
      </c>
      <c r="AX69" s="185">
        <f t="shared" si="119"/>
        <v>0</v>
      </c>
      <c r="AY69" s="185">
        <f t="shared" si="119"/>
        <v>0</v>
      </c>
      <c r="AZ69" s="185">
        <f t="shared" si="119"/>
        <v>0</v>
      </c>
      <c r="BA69" s="185">
        <f t="shared" si="119"/>
        <v>0</v>
      </c>
      <c r="BB69" s="185">
        <f t="shared" si="119"/>
        <v>0</v>
      </c>
      <c r="BC69" s="185">
        <f t="shared" si="119"/>
        <v>0</v>
      </c>
      <c r="BD69" s="145">
        <f t="shared" si="119"/>
        <v>0</v>
      </c>
      <c r="BE69" s="146">
        <f t="shared" ref="BE69:BJ69" si="120">IFERROR(ROUND($BZ69/$BZ131*BE131,3),0)</f>
        <v>0</v>
      </c>
      <c r="BF69" s="185">
        <f t="shared" si="120"/>
        <v>0</v>
      </c>
      <c r="BG69" s="185">
        <f t="shared" si="120"/>
        <v>0</v>
      </c>
      <c r="BH69" s="185">
        <f t="shared" si="120"/>
        <v>0</v>
      </c>
      <c r="BI69" s="185">
        <f t="shared" si="120"/>
        <v>0</v>
      </c>
      <c r="BJ69" s="186">
        <f t="shared" si="120"/>
        <v>0</v>
      </c>
      <c r="BK69" s="143">
        <v>19.8</v>
      </c>
      <c r="BL69" s="144"/>
      <c r="BM69" s="143"/>
      <c r="BN69" s="187"/>
      <c r="BO69" s="143"/>
      <c r="BP69" s="187"/>
      <c r="BQ69" s="143"/>
      <c r="BR69" s="187"/>
      <c r="BS69" s="143"/>
      <c r="BT69" s="187"/>
      <c r="BU69" s="143"/>
      <c r="BV69" s="187"/>
      <c r="BW69" s="143"/>
      <c r="BX69" s="187"/>
      <c r="BY69" s="146">
        <f t="shared" si="104"/>
        <v>19.8</v>
      </c>
      <c r="BZ69" s="146">
        <f t="shared" si="104"/>
        <v>0</v>
      </c>
      <c r="CA69" s="145">
        <f t="shared" si="91"/>
        <v>19.8</v>
      </c>
      <c r="CB69" s="59">
        <f t="shared" si="2"/>
        <v>0</v>
      </c>
    </row>
    <row r="70" spans="1:80" x14ac:dyDescent="0.25">
      <c r="A70" s="251" t="s">
        <v>44</v>
      </c>
      <c r="B70" s="211"/>
      <c r="C70" s="69">
        <f t="shared" ref="C70:BD70" si="121">IFERROR(ROUND($BY70/$BY131*C131,3),0)</f>
        <v>25.75</v>
      </c>
      <c r="D70" s="185">
        <f t="shared" si="121"/>
        <v>0</v>
      </c>
      <c r="E70" s="185">
        <f t="shared" si="121"/>
        <v>0</v>
      </c>
      <c r="F70" s="185">
        <f t="shared" si="121"/>
        <v>0</v>
      </c>
      <c r="G70" s="185">
        <f t="shared" si="121"/>
        <v>0</v>
      </c>
      <c r="H70" s="185">
        <f t="shared" si="121"/>
        <v>0</v>
      </c>
      <c r="I70" s="185">
        <f t="shared" si="121"/>
        <v>0</v>
      </c>
      <c r="J70" s="185">
        <f t="shared" si="121"/>
        <v>0</v>
      </c>
      <c r="K70" s="185">
        <f t="shared" si="121"/>
        <v>0</v>
      </c>
      <c r="L70" s="185">
        <f t="shared" si="121"/>
        <v>0</v>
      </c>
      <c r="M70" s="185">
        <f t="shared" si="121"/>
        <v>0</v>
      </c>
      <c r="N70" s="185">
        <f t="shared" si="121"/>
        <v>0</v>
      </c>
      <c r="O70" s="185">
        <f t="shared" si="121"/>
        <v>0.6</v>
      </c>
      <c r="P70" s="185">
        <f t="shared" si="121"/>
        <v>0</v>
      </c>
      <c r="Q70" s="185">
        <f t="shared" si="121"/>
        <v>0</v>
      </c>
      <c r="R70" s="185">
        <f t="shared" si="121"/>
        <v>0</v>
      </c>
      <c r="S70" s="185">
        <f t="shared" si="121"/>
        <v>0</v>
      </c>
      <c r="T70" s="145">
        <f t="shared" si="121"/>
        <v>0</v>
      </c>
      <c r="U70" s="69">
        <f t="shared" si="121"/>
        <v>10.4</v>
      </c>
      <c r="V70" s="185">
        <f t="shared" si="121"/>
        <v>0</v>
      </c>
      <c r="W70" s="185">
        <f t="shared" si="121"/>
        <v>0</v>
      </c>
      <c r="X70" s="185">
        <f t="shared" si="121"/>
        <v>0</v>
      </c>
      <c r="Y70" s="185">
        <f t="shared" si="121"/>
        <v>0</v>
      </c>
      <c r="Z70" s="185">
        <f t="shared" si="121"/>
        <v>0</v>
      </c>
      <c r="AA70" s="185">
        <f t="shared" si="121"/>
        <v>10.75</v>
      </c>
      <c r="AB70" s="185">
        <f t="shared" si="121"/>
        <v>0</v>
      </c>
      <c r="AC70" s="185">
        <f t="shared" si="121"/>
        <v>0</v>
      </c>
      <c r="AD70" s="185">
        <f t="shared" si="121"/>
        <v>0</v>
      </c>
      <c r="AE70" s="185">
        <f t="shared" si="121"/>
        <v>0</v>
      </c>
      <c r="AF70" s="185">
        <f t="shared" si="121"/>
        <v>0</v>
      </c>
      <c r="AG70" s="185">
        <f t="shared" si="121"/>
        <v>0.3</v>
      </c>
      <c r="AH70" s="185">
        <f t="shared" si="121"/>
        <v>0</v>
      </c>
      <c r="AI70" s="185">
        <f t="shared" si="121"/>
        <v>0</v>
      </c>
      <c r="AJ70" s="185">
        <f t="shared" si="121"/>
        <v>0</v>
      </c>
      <c r="AK70" s="185">
        <f t="shared" si="121"/>
        <v>0</v>
      </c>
      <c r="AL70" s="145">
        <f t="shared" si="121"/>
        <v>0</v>
      </c>
      <c r="AM70" s="69">
        <f t="shared" si="121"/>
        <v>1.3</v>
      </c>
      <c r="AN70" s="185">
        <f t="shared" si="121"/>
        <v>0</v>
      </c>
      <c r="AO70" s="185">
        <f t="shared" si="121"/>
        <v>0</v>
      </c>
      <c r="AP70" s="185">
        <f t="shared" si="121"/>
        <v>0</v>
      </c>
      <c r="AQ70" s="185">
        <f t="shared" si="121"/>
        <v>0</v>
      </c>
      <c r="AR70" s="185">
        <f t="shared" si="121"/>
        <v>0</v>
      </c>
      <c r="AS70" s="185">
        <f t="shared" si="121"/>
        <v>2.7</v>
      </c>
      <c r="AT70" s="185">
        <f t="shared" si="121"/>
        <v>0</v>
      </c>
      <c r="AU70" s="185">
        <f t="shared" si="121"/>
        <v>0</v>
      </c>
      <c r="AV70" s="185">
        <f t="shared" si="121"/>
        <v>0</v>
      </c>
      <c r="AW70" s="185">
        <f t="shared" si="121"/>
        <v>0</v>
      </c>
      <c r="AX70" s="185">
        <f t="shared" si="121"/>
        <v>0</v>
      </c>
      <c r="AY70" s="185">
        <f t="shared" si="121"/>
        <v>0</v>
      </c>
      <c r="AZ70" s="185">
        <f t="shared" si="121"/>
        <v>0</v>
      </c>
      <c r="BA70" s="185">
        <f t="shared" si="121"/>
        <v>0</v>
      </c>
      <c r="BB70" s="185">
        <f t="shared" si="121"/>
        <v>0</v>
      </c>
      <c r="BC70" s="185">
        <f t="shared" si="121"/>
        <v>0</v>
      </c>
      <c r="BD70" s="145">
        <f t="shared" si="121"/>
        <v>0</v>
      </c>
      <c r="BE70" s="146">
        <f t="shared" ref="BE70:BJ70" si="122">IFERROR(ROUND($BZ70/$BZ131*BE131,3),0)</f>
        <v>0</v>
      </c>
      <c r="BF70" s="185">
        <f t="shared" si="122"/>
        <v>0</v>
      </c>
      <c r="BG70" s="185">
        <f t="shared" si="122"/>
        <v>0</v>
      </c>
      <c r="BH70" s="185">
        <f t="shared" si="122"/>
        <v>0</v>
      </c>
      <c r="BI70" s="185">
        <f t="shared" si="122"/>
        <v>0</v>
      </c>
      <c r="BJ70" s="186">
        <f t="shared" si="122"/>
        <v>0</v>
      </c>
      <c r="BK70" s="143">
        <v>51.8</v>
      </c>
      <c r="BL70" s="144"/>
      <c r="BM70" s="143"/>
      <c r="BN70" s="187"/>
      <c r="BO70" s="143"/>
      <c r="BP70" s="187"/>
      <c r="BQ70" s="143"/>
      <c r="BR70" s="187"/>
      <c r="BS70" s="143"/>
      <c r="BT70" s="187"/>
      <c r="BU70" s="143"/>
      <c r="BV70" s="187"/>
      <c r="BW70" s="143"/>
      <c r="BX70" s="187"/>
      <c r="BY70" s="146">
        <f t="shared" si="104"/>
        <v>51.8</v>
      </c>
      <c r="BZ70" s="146">
        <f t="shared" si="104"/>
        <v>0</v>
      </c>
      <c r="CA70" s="145">
        <f t="shared" si="91"/>
        <v>51.8</v>
      </c>
      <c r="CB70" s="59">
        <f t="shared" si="2"/>
        <v>0</v>
      </c>
    </row>
    <row r="71" spans="1:80" x14ac:dyDescent="0.25">
      <c r="A71" s="251" t="s">
        <v>45</v>
      </c>
      <c r="B71" s="211"/>
      <c r="C71" s="69">
        <f t="shared" ref="C71:BD71" si="123">IFERROR(ROUND($BY71/$BY131*C131,3),0)</f>
        <v>8.1029999999999998</v>
      </c>
      <c r="D71" s="185">
        <f t="shared" si="123"/>
        <v>0</v>
      </c>
      <c r="E71" s="185">
        <f t="shared" si="123"/>
        <v>0</v>
      </c>
      <c r="F71" s="185">
        <f t="shared" si="123"/>
        <v>0</v>
      </c>
      <c r="G71" s="185">
        <f t="shared" si="123"/>
        <v>0</v>
      </c>
      <c r="H71" s="185">
        <f t="shared" si="123"/>
        <v>0</v>
      </c>
      <c r="I71" s="185">
        <f t="shared" si="123"/>
        <v>0</v>
      </c>
      <c r="J71" s="185">
        <f t="shared" si="123"/>
        <v>0</v>
      </c>
      <c r="K71" s="185">
        <f t="shared" si="123"/>
        <v>0</v>
      </c>
      <c r="L71" s="185">
        <f t="shared" si="123"/>
        <v>0</v>
      </c>
      <c r="M71" s="185">
        <f t="shared" si="123"/>
        <v>0</v>
      </c>
      <c r="N71" s="185">
        <f t="shared" si="123"/>
        <v>0</v>
      </c>
      <c r="O71" s="185">
        <f t="shared" si="123"/>
        <v>0.189</v>
      </c>
      <c r="P71" s="185">
        <f t="shared" si="123"/>
        <v>0</v>
      </c>
      <c r="Q71" s="185">
        <f t="shared" si="123"/>
        <v>0</v>
      </c>
      <c r="R71" s="185">
        <f t="shared" si="123"/>
        <v>0</v>
      </c>
      <c r="S71" s="185">
        <f t="shared" si="123"/>
        <v>0</v>
      </c>
      <c r="T71" s="145">
        <f t="shared" si="123"/>
        <v>0</v>
      </c>
      <c r="U71" s="69">
        <f t="shared" si="123"/>
        <v>3.2730000000000001</v>
      </c>
      <c r="V71" s="185">
        <f t="shared" si="123"/>
        <v>0</v>
      </c>
      <c r="W71" s="185">
        <f t="shared" si="123"/>
        <v>0</v>
      </c>
      <c r="X71" s="185">
        <f t="shared" si="123"/>
        <v>0</v>
      </c>
      <c r="Y71" s="185">
        <f t="shared" si="123"/>
        <v>0</v>
      </c>
      <c r="Z71" s="185">
        <f t="shared" si="123"/>
        <v>0</v>
      </c>
      <c r="AA71" s="185">
        <f t="shared" si="123"/>
        <v>3.383</v>
      </c>
      <c r="AB71" s="185">
        <f t="shared" si="123"/>
        <v>0</v>
      </c>
      <c r="AC71" s="185">
        <f t="shared" si="123"/>
        <v>0</v>
      </c>
      <c r="AD71" s="185">
        <f t="shared" si="123"/>
        <v>0</v>
      </c>
      <c r="AE71" s="185">
        <f t="shared" si="123"/>
        <v>0</v>
      </c>
      <c r="AF71" s="185">
        <f t="shared" si="123"/>
        <v>0</v>
      </c>
      <c r="AG71" s="185">
        <f t="shared" si="123"/>
        <v>9.4E-2</v>
      </c>
      <c r="AH71" s="185">
        <f t="shared" si="123"/>
        <v>0</v>
      </c>
      <c r="AI71" s="185">
        <f t="shared" si="123"/>
        <v>0</v>
      </c>
      <c r="AJ71" s="185">
        <f t="shared" si="123"/>
        <v>0</v>
      </c>
      <c r="AK71" s="185">
        <f t="shared" si="123"/>
        <v>0</v>
      </c>
      <c r="AL71" s="145">
        <f t="shared" si="123"/>
        <v>0</v>
      </c>
      <c r="AM71" s="69">
        <f t="shared" si="123"/>
        <v>0.40899999999999997</v>
      </c>
      <c r="AN71" s="185">
        <f t="shared" si="123"/>
        <v>0</v>
      </c>
      <c r="AO71" s="185">
        <f t="shared" si="123"/>
        <v>0</v>
      </c>
      <c r="AP71" s="185">
        <f t="shared" si="123"/>
        <v>0</v>
      </c>
      <c r="AQ71" s="185">
        <f t="shared" si="123"/>
        <v>0</v>
      </c>
      <c r="AR71" s="185">
        <f t="shared" si="123"/>
        <v>0</v>
      </c>
      <c r="AS71" s="185">
        <f t="shared" si="123"/>
        <v>0.85</v>
      </c>
      <c r="AT71" s="185">
        <f t="shared" si="123"/>
        <v>0</v>
      </c>
      <c r="AU71" s="185">
        <f t="shared" si="123"/>
        <v>0</v>
      </c>
      <c r="AV71" s="185">
        <f t="shared" si="123"/>
        <v>0</v>
      </c>
      <c r="AW71" s="185">
        <f t="shared" si="123"/>
        <v>0</v>
      </c>
      <c r="AX71" s="185">
        <f t="shared" si="123"/>
        <v>0</v>
      </c>
      <c r="AY71" s="185">
        <f t="shared" si="123"/>
        <v>0</v>
      </c>
      <c r="AZ71" s="185">
        <f t="shared" si="123"/>
        <v>0</v>
      </c>
      <c r="BA71" s="185">
        <f t="shared" si="123"/>
        <v>0</v>
      </c>
      <c r="BB71" s="185">
        <f t="shared" si="123"/>
        <v>0</v>
      </c>
      <c r="BC71" s="185">
        <f t="shared" si="123"/>
        <v>0</v>
      </c>
      <c r="BD71" s="145">
        <f t="shared" si="123"/>
        <v>0</v>
      </c>
      <c r="BE71" s="146">
        <f t="shared" ref="BE71:BJ71" si="124">IFERROR(ROUND($BZ71/$BZ131*BE131,3),0)</f>
        <v>0</v>
      </c>
      <c r="BF71" s="185">
        <f t="shared" si="124"/>
        <v>0</v>
      </c>
      <c r="BG71" s="185">
        <f t="shared" si="124"/>
        <v>0</v>
      </c>
      <c r="BH71" s="185">
        <f t="shared" si="124"/>
        <v>0</v>
      </c>
      <c r="BI71" s="185">
        <f t="shared" si="124"/>
        <v>0</v>
      </c>
      <c r="BJ71" s="186">
        <f t="shared" si="124"/>
        <v>0</v>
      </c>
      <c r="BK71" s="143">
        <v>16.3</v>
      </c>
      <c r="BL71" s="144"/>
      <c r="BM71" s="143"/>
      <c r="BN71" s="187"/>
      <c r="BO71" s="143"/>
      <c r="BP71" s="187"/>
      <c r="BQ71" s="143"/>
      <c r="BR71" s="187"/>
      <c r="BS71" s="143"/>
      <c r="BT71" s="187"/>
      <c r="BU71" s="143"/>
      <c r="BV71" s="187"/>
      <c r="BW71" s="143"/>
      <c r="BX71" s="187"/>
      <c r="BY71" s="146">
        <f t="shared" si="104"/>
        <v>16.3</v>
      </c>
      <c r="BZ71" s="146">
        <f t="shared" si="104"/>
        <v>0</v>
      </c>
      <c r="CA71" s="145">
        <f t="shared" si="91"/>
        <v>16.3</v>
      </c>
      <c r="CB71" s="59">
        <f t="shared" si="2"/>
        <v>1.0000000000012221E-3</v>
      </c>
    </row>
    <row r="72" spans="1:80" x14ac:dyDescent="0.25">
      <c r="A72" s="251" t="s">
        <v>46</v>
      </c>
      <c r="B72" s="211"/>
      <c r="C72" s="69">
        <f t="shared" ref="C72:BD72" si="125">IFERROR(ROUND($BY72/$BY131*C131,3),0)</f>
        <v>0</v>
      </c>
      <c r="D72" s="185">
        <f t="shared" si="125"/>
        <v>0</v>
      </c>
      <c r="E72" s="185">
        <f t="shared" si="125"/>
        <v>0</v>
      </c>
      <c r="F72" s="185">
        <f t="shared" si="125"/>
        <v>0</v>
      </c>
      <c r="G72" s="185">
        <f t="shared" si="125"/>
        <v>0</v>
      </c>
      <c r="H72" s="185">
        <f t="shared" si="125"/>
        <v>0</v>
      </c>
      <c r="I72" s="185">
        <f t="shared" si="125"/>
        <v>0</v>
      </c>
      <c r="J72" s="185">
        <f t="shared" si="125"/>
        <v>0</v>
      </c>
      <c r="K72" s="185">
        <f t="shared" si="125"/>
        <v>0</v>
      </c>
      <c r="L72" s="185">
        <f t="shared" si="125"/>
        <v>0</v>
      </c>
      <c r="M72" s="185">
        <f t="shared" si="125"/>
        <v>0</v>
      </c>
      <c r="N72" s="185">
        <f t="shared" si="125"/>
        <v>0</v>
      </c>
      <c r="O72" s="185">
        <f t="shared" si="125"/>
        <v>0</v>
      </c>
      <c r="P72" s="185">
        <f t="shared" si="125"/>
        <v>0</v>
      </c>
      <c r="Q72" s="185">
        <f t="shared" si="125"/>
        <v>0</v>
      </c>
      <c r="R72" s="185">
        <f t="shared" si="125"/>
        <v>0</v>
      </c>
      <c r="S72" s="185">
        <f t="shared" si="125"/>
        <v>0</v>
      </c>
      <c r="T72" s="145">
        <f t="shared" si="125"/>
        <v>0</v>
      </c>
      <c r="U72" s="69">
        <f t="shared" si="125"/>
        <v>0</v>
      </c>
      <c r="V72" s="185">
        <f t="shared" si="125"/>
        <v>0</v>
      </c>
      <c r="W72" s="185">
        <f t="shared" si="125"/>
        <v>0</v>
      </c>
      <c r="X72" s="185">
        <f t="shared" si="125"/>
        <v>0</v>
      </c>
      <c r="Y72" s="185">
        <f t="shared" si="125"/>
        <v>0</v>
      </c>
      <c r="Z72" s="185">
        <f t="shared" si="125"/>
        <v>0</v>
      </c>
      <c r="AA72" s="185">
        <f t="shared" si="125"/>
        <v>0</v>
      </c>
      <c r="AB72" s="185">
        <f t="shared" si="125"/>
        <v>0</v>
      </c>
      <c r="AC72" s="185">
        <f t="shared" si="125"/>
        <v>0</v>
      </c>
      <c r="AD72" s="185">
        <f t="shared" si="125"/>
        <v>0</v>
      </c>
      <c r="AE72" s="185">
        <f t="shared" si="125"/>
        <v>0</v>
      </c>
      <c r="AF72" s="185">
        <f t="shared" si="125"/>
        <v>0</v>
      </c>
      <c r="AG72" s="185">
        <f t="shared" si="125"/>
        <v>0</v>
      </c>
      <c r="AH72" s="185">
        <f t="shared" si="125"/>
        <v>0</v>
      </c>
      <c r="AI72" s="185">
        <f t="shared" si="125"/>
        <v>0</v>
      </c>
      <c r="AJ72" s="185">
        <f t="shared" si="125"/>
        <v>0</v>
      </c>
      <c r="AK72" s="185">
        <f t="shared" si="125"/>
        <v>0</v>
      </c>
      <c r="AL72" s="145">
        <f t="shared" si="125"/>
        <v>0</v>
      </c>
      <c r="AM72" s="69">
        <f t="shared" si="125"/>
        <v>0</v>
      </c>
      <c r="AN72" s="185">
        <f t="shared" si="125"/>
        <v>0</v>
      </c>
      <c r="AO72" s="185">
        <f t="shared" si="125"/>
        <v>0</v>
      </c>
      <c r="AP72" s="185">
        <f t="shared" si="125"/>
        <v>0</v>
      </c>
      <c r="AQ72" s="185">
        <f t="shared" si="125"/>
        <v>0</v>
      </c>
      <c r="AR72" s="185">
        <f t="shared" si="125"/>
        <v>0</v>
      </c>
      <c r="AS72" s="185">
        <f t="shared" si="125"/>
        <v>0</v>
      </c>
      <c r="AT72" s="185">
        <f t="shared" si="125"/>
        <v>0</v>
      </c>
      <c r="AU72" s="185">
        <f t="shared" si="125"/>
        <v>0</v>
      </c>
      <c r="AV72" s="185">
        <f t="shared" si="125"/>
        <v>0</v>
      </c>
      <c r="AW72" s="185">
        <f t="shared" si="125"/>
        <v>0</v>
      </c>
      <c r="AX72" s="185">
        <f t="shared" si="125"/>
        <v>0</v>
      </c>
      <c r="AY72" s="185">
        <f t="shared" si="125"/>
        <v>0</v>
      </c>
      <c r="AZ72" s="185">
        <f t="shared" si="125"/>
        <v>0</v>
      </c>
      <c r="BA72" s="185">
        <f t="shared" si="125"/>
        <v>0</v>
      </c>
      <c r="BB72" s="185">
        <f t="shared" si="125"/>
        <v>0</v>
      </c>
      <c r="BC72" s="185">
        <f t="shared" si="125"/>
        <v>0</v>
      </c>
      <c r="BD72" s="145">
        <f t="shared" si="125"/>
        <v>0</v>
      </c>
      <c r="BE72" s="146">
        <f t="shared" ref="BE72:BJ72" si="126">IFERROR(ROUND($BZ72/$BZ131*BE131,3),0)</f>
        <v>0</v>
      </c>
      <c r="BF72" s="185">
        <f t="shared" si="126"/>
        <v>0</v>
      </c>
      <c r="BG72" s="185">
        <f t="shared" si="126"/>
        <v>0</v>
      </c>
      <c r="BH72" s="185">
        <f t="shared" si="126"/>
        <v>0</v>
      </c>
      <c r="BI72" s="185">
        <f t="shared" si="126"/>
        <v>0</v>
      </c>
      <c r="BJ72" s="186">
        <f t="shared" si="126"/>
        <v>0</v>
      </c>
      <c r="BK72" s="143"/>
      <c r="BL72" s="144"/>
      <c r="BM72" s="143"/>
      <c r="BN72" s="187"/>
      <c r="BO72" s="143"/>
      <c r="BP72" s="187"/>
      <c r="BQ72" s="143"/>
      <c r="BR72" s="187"/>
      <c r="BS72" s="143"/>
      <c r="BT72" s="187"/>
      <c r="BU72" s="143"/>
      <c r="BV72" s="187"/>
      <c r="BW72" s="143"/>
      <c r="BX72" s="187"/>
      <c r="BY72" s="146">
        <f t="shared" si="104"/>
        <v>0</v>
      </c>
      <c r="BZ72" s="146">
        <f t="shared" si="104"/>
        <v>0</v>
      </c>
      <c r="CA72" s="145">
        <f t="shared" si="91"/>
        <v>0</v>
      </c>
      <c r="CB72" s="59">
        <f t="shared" si="2"/>
        <v>0</v>
      </c>
    </row>
    <row r="73" spans="1:80" x14ac:dyDescent="0.25">
      <c r="A73" s="251" t="s">
        <v>47</v>
      </c>
      <c r="B73" s="252"/>
      <c r="C73" s="69">
        <f t="shared" ref="C73:BD73" si="127">IFERROR(ROUND($BY73/$BY131*C131,3),0)</f>
        <v>0</v>
      </c>
      <c r="D73" s="185">
        <f t="shared" si="127"/>
        <v>0</v>
      </c>
      <c r="E73" s="185">
        <f t="shared" si="127"/>
        <v>0</v>
      </c>
      <c r="F73" s="185">
        <f t="shared" si="127"/>
        <v>0</v>
      </c>
      <c r="G73" s="185">
        <f t="shared" si="127"/>
        <v>0</v>
      </c>
      <c r="H73" s="185">
        <f t="shared" si="127"/>
        <v>0</v>
      </c>
      <c r="I73" s="185">
        <f t="shared" si="127"/>
        <v>0</v>
      </c>
      <c r="J73" s="185">
        <f t="shared" si="127"/>
        <v>0</v>
      </c>
      <c r="K73" s="185">
        <f t="shared" si="127"/>
        <v>0</v>
      </c>
      <c r="L73" s="185">
        <f t="shared" si="127"/>
        <v>0</v>
      </c>
      <c r="M73" s="185">
        <f t="shared" si="127"/>
        <v>0</v>
      </c>
      <c r="N73" s="185">
        <f t="shared" si="127"/>
        <v>0</v>
      </c>
      <c r="O73" s="185">
        <f t="shared" si="127"/>
        <v>0</v>
      </c>
      <c r="P73" s="185">
        <f t="shared" si="127"/>
        <v>0</v>
      </c>
      <c r="Q73" s="185">
        <f t="shared" si="127"/>
        <v>0</v>
      </c>
      <c r="R73" s="185">
        <f t="shared" si="127"/>
        <v>0</v>
      </c>
      <c r="S73" s="185">
        <f t="shared" si="127"/>
        <v>0</v>
      </c>
      <c r="T73" s="145">
        <f t="shared" si="127"/>
        <v>0</v>
      </c>
      <c r="U73" s="69">
        <f t="shared" si="127"/>
        <v>0</v>
      </c>
      <c r="V73" s="185">
        <f t="shared" si="127"/>
        <v>0</v>
      </c>
      <c r="W73" s="185">
        <f t="shared" si="127"/>
        <v>0</v>
      </c>
      <c r="X73" s="185">
        <f t="shared" si="127"/>
        <v>0</v>
      </c>
      <c r="Y73" s="185">
        <f t="shared" si="127"/>
        <v>0</v>
      </c>
      <c r="Z73" s="185">
        <f t="shared" si="127"/>
        <v>0</v>
      </c>
      <c r="AA73" s="185">
        <f t="shared" si="127"/>
        <v>0</v>
      </c>
      <c r="AB73" s="185">
        <f t="shared" si="127"/>
        <v>0</v>
      </c>
      <c r="AC73" s="185">
        <f t="shared" si="127"/>
        <v>0</v>
      </c>
      <c r="AD73" s="185">
        <f t="shared" si="127"/>
        <v>0</v>
      </c>
      <c r="AE73" s="185">
        <f t="shared" si="127"/>
        <v>0</v>
      </c>
      <c r="AF73" s="185">
        <f t="shared" si="127"/>
        <v>0</v>
      </c>
      <c r="AG73" s="185">
        <f t="shared" si="127"/>
        <v>0</v>
      </c>
      <c r="AH73" s="185">
        <f t="shared" si="127"/>
        <v>0</v>
      </c>
      <c r="AI73" s="185">
        <f t="shared" si="127"/>
        <v>0</v>
      </c>
      <c r="AJ73" s="185">
        <f t="shared" si="127"/>
        <v>0</v>
      </c>
      <c r="AK73" s="185">
        <f t="shared" si="127"/>
        <v>0</v>
      </c>
      <c r="AL73" s="145">
        <f t="shared" si="127"/>
        <v>0</v>
      </c>
      <c r="AM73" s="69">
        <f t="shared" si="127"/>
        <v>0</v>
      </c>
      <c r="AN73" s="185">
        <f t="shared" si="127"/>
        <v>0</v>
      </c>
      <c r="AO73" s="185">
        <f t="shared" si="127"/>
        <v>0</v>
      </c>
      <c r="AP73" s="185">
        <f t="shared" si="127"/>
        <v>0</v>
      </c>
      <c r="AQ73" s="185">
        <f t="shared" si="127"/>
        <v>0</v>
      </c>
      <c r="AR73" s="185">
        <f t="shared" si="127"/>
        <v>0</v>
      </c>
      <c r="AS73" s="185">
        <f t="shared" si="127"/>
        <v>0</v>
      </c>
      <c r="AT73" s="185">
        <f t="shared" si="127"/>
        <v>0</v>
      </c>
      <c r="AU73" s="185">
        <f t="shared" si="127"/>
        <v>0</v>
      </c>
      <c r="AV73" s="185">
        <f t="shared" si="127"/>
        <v>0</v>
      </c>
      <c r="AW73" s="185">
        <f t="shared" si="127"/>
        <v>0</v>
      </c>
      <c r="AX73" s="185">
        <f t="shared" si="127"/>
        <v>0</v>
      </c>
      <c r="AY73" s="185">
        <f t="shared" si="127"/>
        <v>0</v>
      </c>
      <c r="AZ73" s="185">
        <f t="shared" si="127"/>
        <v>0</v>
      </c>
      <c r="BA73" s="185">
        <f t="shared" si="127"/>
        <v>0</v>
      </c>
      <c r="BB73" s="185">
        <f t="shared" si="127"/>
        <v>0</v>
      </c>
      <c r="BC73" s="185">
        <f t="shared" si="127"/>
        <v>0</v>
      </c>
      <c r="BD73" s="145">
        <f t="shared" si="127"/>
        <v>0</v>
      </c>
      <c r="BE73" s="146">
        <f t="shared" ref="BE73:BJ73" si="128">IFERROR(ROUND($BZ73/$BZ131*BE131,3),0)</f>
        <v>0</v>
      </c>
      <c r="BF73" s="185">
        <f t="shared" si="128"/>
        <v>0</v>
      </c>
      <c r="BG73" s="185">
        <f t="shared" si="128"/>
        <v>0</v>
      </c>
      <c r="BH73" s="185">
        <f t="shared" si="128"/>
        <v>0</v>
      </c>
      <c r="BI73" s="185">
        <f t="shared" si="128"/>
        <v>0</v>
      </c>
      <c r="BJ73" s="186">
        <f t="shared" si="128"/>
        <v>0</v>
      </c>
      <c r="BK73" s="143"/>
      <c r="BL73" s="144"/>
      <c r="BM73" s="143"/>
      <c r="BN73" s="187"/>
      <c r="BO73" s="143"/>
      <c r="BP73" s="187"/>
      <c r="BQ73" s="143"/>
      <c r="BR73" s="187"/>
      <c r="BS73" s="143"/>
      <c r="BT73" s="187"/>
      <c r="BU73" s="143"/>
      <c r="BV73" s="187"/>
      <c r="BW73" s="143"/>
      <c r="BX73" s="187"/>
      <c r="BY73" s="146">
        <f t="shared" si="104"/>
        <v>0</v>
      </c>
      <c r="BZ73" s="146">
        <f t="shared" si="104"/>
        <v>0</v>
      </c>
      <c r="CA73" s="145">
        <f t="shared" si="91"/>
        <v>0</v>
      </c>
      <c r="CB73" s="59">
        <f t="shared" si="2"/>
        <v>0</v>
      </c>
    </row>
    <row r="74" spans="1:80" x14ac:dyDescent="0.25">
      <c r="A74" s="184" t="s">
        <v>48</v>
      </c>
      <c r="B74" s="252"/>
      <c r="C74" s="69">
        <f t="shared" ref="C74:BD74" si="129">IFERROR(ROUND($BY74/$BY131*C131,3),0)</f>
        <v>0</v>
      </c>
      <c r="D74" s="185">
        <f t="shared" si="129"/>
        <v>0</v>
      </c>
      <c r="E74" s="185">
        <f t="shared" si="129"/>
        <v>0</v>
      </c>
      <c r="F74" s="185">
        <f t="shared" si="129"/>
        <v>0</v>
      </c>
      <c r="G74" s="185">
        <f t="shared" si="129"/>
        <v>0</v>
      </c>
      <c r="H74" s="185">
        <f t="shared" si="129"/>
        <v>0</v>
      </c>
      <c r="I74" s="185">
        <f t="shared" si="129"/>
        <v>0</v>
      </c>
      <c r="J74" s="185">
        <f t="shared" si="129"/>
        <v>0</v>
      </c>
      <c r="K74" s="185">
        <f t="shared" si="129"/>
        <v>0</v>
      </c>
      <c r="L74" s="185">
        <f t="shared" si="129"/>
        <v>0</v>
      </c>
      <c r="M74" s="185">
        <f t="shared" si="129"/>
        <v>0</v>
      </c>
      <c r="N74" s="185">
        <f t="shared" si="129"/>
        <v>0</v>
      </c>
      <c r="O74" s="185">
        <f t="shared" si="129"/>
        <v>0</v>
      </c>
      <c r="P74" s="185">
        <f t="shared" si="129"/>
        <v>0</v>
      </c>
      <c r="Q74" s="185">
        <f t="shared" si="129"/>
        <v>0</v>
      </c>
      <c r="R74" s="185">
        <f t="shared" si="129"/>
        <v>0</v>
      </c>
      <c r="S74" s="185">
        <f t="shared" si="129"/>
        <v>0</v>
      </c>
      <c r="T74" s="145">
        <f t="shared" si="129"/>
        <v>0</v>
      </c>
      <c r="U74" s="69">
        <f t="shared" si="129"/>
        <v>0</v>
      </c>
      <c r="V74" s="185">
        <f t="shared" si="129"/>
        <v>0</v>
      </c>
      <c r="W74" s="185">
        <f t="shared" si="129"/>
        <v>0</v>
      </c>
      <c r="X74" s="185">
        <f t="shared" si="129"/>
        <v>0</v>
      </c>
      <c r="Y74" s="185">
        <f t="shared" si="129"/>
        <v>0</v>
      </c>
      <c r="Z74" s="185">
        <f t="shared" si="129"/>
        <v>0</v>
      </c>
      <c r="AA74" s="185">
        <f t="shared" si="129"/>
        <v>0</v>
      </c>
      <c r="AB74" s="185">
        <f t="shared" si="129"/>
        <v>0</v>
      </c>
      <c r="AC74" s="185">
        <f t="shared" si="129"/>
        <v>0</v>
      </c>
      <c r="AD74" s="185">
        <f t="shared" si="129"/>
        <v>0</v>
      </c>
      <c r="AE74" s="185">
        <f t="shared" si="129"/>
        <v>0</v>
      </c>
      <c r="AF74" s="185">
        <f t="shared" si="129"/>
        <v>0</v>
      </c>
      <c r="AG74" s="185">
        <f t="shared" si="129"/>
        <v>0</v>
      </c>
      <c r="AH74" s="185">
        <f t="shared" si="129"/>
        <v>0</v>
      </c>
      <c r="AI74" s="185">
        <f t="shared" si="129"/>
        <v>0</v>
      </c>
      <c r="AJ74" s="185">
        <f t="shared" si="129"/>
        <v>0</v>
      </c>
      <c r="AK74" s="185">
        <f t="shared" si="129"/>
        <v>0</v>
      </c>
      <c r="AL74" s="145">
        <f t="shared" si="129"/>
        <v>0</v>
      </c>
      <c r="AM74" s="69">
        <f t="shared" si="129"/>
        <v>0</v>
      </c>
      <c r="AN74" s="185">
        <f t="shared" si="129"/>
        <v>0</v>
      </c>
      <c r="AO74" s="185">
        <f t="shared" si="129"/>
        <v>0</v>
      </c>
      <c r="AP74" s="185">
        <f t="shared" si="129"/>
        <v>0</v>
      </c>
      <c r="AQ74" s="185">
        <f t="shared" si="129"/>
        <v>0</v>
      </c>
      <c r="AR74" s="185">
        <f t="shared" si="129"/>
        <v>0</v>
      </c>
      <c r="AS74" s="185">
        <f t="shared" si="129"/>
        <v>0</v>
      </c>
      <c r="AT74" s="185">
        <f t="shared" si="129"/>
        <v>0</v>
      </c>
      <c r="AU74" s="185">
        <f t="shared" si="129"/>
        <v>0</v>
      </c>
      <c r="AV74" s="185">
        <f t="shared" si="129"/>
        <v>0</v>
      </c>
      <c r="AW74" s="185">
        <f t="shared" si="129"/>
        <v>0</v>
      </c>
      <c r="AX74" s="185">
        <f t="shared" si="129"/>
        <v>0</v>
      </c>
      <c r="AY74" s="185">
        <f t="shared" si="129"/>
        <v>0</v>
      </c>
      <c r="AZ74" s="185">
        <f t="shared" si="129"/>
        <v>0</v>
      </c>
      <c r="BA74" s="185">
        <f t="shared" si="129"/>
        <v>0</v>
      </c>
      <c r="BB74" s="185">
        <f t="shared" si="129"/>
        <v>0</v>
      </c>
      <c r="BC74" s="185">
        <f t="shared" si="129"/>
        <v>0</v>
      </c>
      <c r="BD74" s="145">
        <f t="shared" si="129"/>
        <v>0</v>
      </c>
      <c r="BE74" s="146">
        <f t="shared" ref="BE74:BJ74" si="130">IFERROR(ROUND($BZ74/$BZ131*BE131,3),0)</f>
        <v>0</v>
      </c>
      <c r="BF74" s="185">
        <f t="shared" si="130"/>
        <v>0</v>
      </c>
      <c r="BG74" s="185">
        <f t="shared" si="130"/>
        <v>0</v>
      </c>
      <c r="BH74" s="185">
        <f t="shared" si="130"/>
        <v>0</v>
      </c>
      <c r="BI74" s="185">
        <f t="shared" si="130"/>
        <v>0</v>
      </c>
      <c r="BJ74" s="186">
        <f t="shared" si="130"/>
        <v>0</v>
      </c>
      <c r="BK74" s="143"/>
      <c r="BL74" s="144"/>
      <c r="BM74" s="143"/>
      <c r="BN74" s="187"/>
      <c r="BO74" s="143"/>
      <c r="BP74" s="187"/>
      <c r="BQ74" s="143"/>
      <c r="BR74" s="187"/>
      <c r="BS74" s="143"/>
      <c r="BT74" s="187"/>
      <c r="BU74" s="143"/>
      <c r="BV74" s="187"/>
      <c r="BW74" s="143"/>
      <c r="BX74" s="187"/>
      <c r="BY74" s="146">
        <f t="shared" si="104"/>
        <v>0</v>
      </c>
      <c r="BZ74" s="146">
        <f t="shared" si="104"/>
        <v>0</v>
      </c>
      <c r="CA74" s="145">
        <f t="shared" si="91"/>
        <v>0</v>
      </c>
      <c r="CB74" s="59">
        <f t="shared" si="2"/>
        <v>0</v>
      </c>
    </row>
    <row r="75" spans="1:80" x14ac:dyDescent="0.25">
      <c r="A75" s="184" t="s">
        <v>49</v>
      </c>
      <c r="B75" s="3"/>
      <c r="C75" s="69">
        <f t="shared" ref="C75:BD75" si="131">IFERROR(ROUND($BY75/$BY131*C131,3),0)</f>
        <v>1.044</v>
      </c>
      <c r="D75" s="185">
        <f t="shared" si="131"/>
        <v>0</v>
      </c>
      <c r="E75" s="185">
        <f t="shared" si="131"/>
        <v>0</v>
      </c>
      <c r="F75" s="185">
        <f t="shared" si="131"/>
        <v>0</v>
      </c>
      <c r="G75" s="185">
        <f t="shared" si="131"/>
        <v>0</v>
      </c>
      <c r="H75" s="185">
        <f t="shared" si="131"/>
        <v>0</v>
      </c>
      <c r="I75" s="185">
        <f t="shared" si="131"/>
        <v>0</v>
      </c>
      <c r="J75" s="185">
        <f t="shared" si="131"/>
        <v>0</v>
      </c>
      <c r="K75" s="185">
        <f t="shared" si="131"/>
        <v>0</v>
      </c>
      <c r="L75" s="185">
        <f t="shared" si="131"/>
        <v>0</v>
      </c>
      <c r="M75" s="185">
        <f t="shared" si="131"/>
        <v>0</v>
      </c>
      <c r="N75" s="185">
        <f t="shared" si="131"/>
        <v>0</v>
      </c>
      <c r="O75" s="185">
        <f t="shared" si="131"/>
        <v>2.4E-2</v>
      </c>
      <c r="P75" s="185">
        <f t="shared" si="131"/>
        <v>0</v>
      </c>
      <c r="Q75" s="185">
        <f t="shared" si="131"/>
        <v>0</v>
      </c>
      <c r="R75" s="185">
        <f t="shared" si="131"/>
        <v>0</v>
      </c>
      <c r="S75" s="185">
        <f t="shared" si="131"/>
        <v>0</v>
      </c>
      <c r="T75" s="145">
        <f t="shared" si="131"/>
        <v>0</v>
      </c>
      <c r="U75" s="69">
        <f t="shared" si="131"/>
        <v>0.42199999999999999</v>
      </c>
      <c r="V75" s="185">
        <f t="shared" si="131"/>
        <v>0</v>
      </c>
      <c r="W75" s="185">
        <f t="shared" si="131"/>
        <v>0</v>
      </c>
      <c r="X75" s="185">
        <f t="shared" si="131"/>
        <v>0</v>
      </c>
      <c r="Y75" s="185">
        <f t="shared" si="131"/>
        <v>0</v>
      </c>
      <c r="Z75" s="185">
        <f t="shared" si="131"/>
        <v>0</v>
      </c>
      <c r="AA75" s="185">
        <f t="shared" si="131"/>
        <v>0.436</v>
      </c>
      <c r="AB75" s="185">
        <f t="shared" si="131"/>
        <v>0</v>
      </c>
      <c r="AC75" s="185">
        <f t="shared" si="131"/>
        <v>0</v>
      </c>
      <c r="AD75" s="185">
        <f t="shared" si="131"/>
        <v>0</v>
      </c>
      <c r="AE75" s="185">
        <f t="shared" si="131"/>
        <v>0</v>
      </c>
      <c r="AF75" s="185">
        <f t="shared" si="131"/>
        <v>0</v>
      </c>
      <c r="AG75" s="185">
        <f t="shared" si="131"/>
        <v>1.2E-2</v>
      </c>
      <c r="AH75" s="185">
        <f t="shared" si="131"/>
        <v>0</v>
      </c>
      <c r="AI75" s="185">
        <f t="shared" si="131"/>
        <v>0</v>
      </c>
      <c r="AJ75" s="185">
        <f t="shared" si="131"/>
        <v>0</v>
      </c>
      <c r="AK75" s="185">
        <f t="shared" si="131"/>
        <v>0</v>
      </c>
      <c r="AL75" s="145">
        <f t="shared" si="131"/>
        <v>0</v>
      </c>
      <c r="AM75" s="69">
        <f t="shared" si="131"/>
        <v>5.2999999999999999E-2</v>
      </c>
      <c r="AN75" s="185">
        <f t="shared" si="131"/>
        <v>0</v>
      </c>
      <c r="AO75" s="185">
        <f t="shared" si="131"/>
        <v>0</v>
      </c>
      <c r="AP75" s="185">
        <f t="shared" si="131"/>
        <v>0</v>
      </c>
      <c r="AQ75" s="185">
        <f t="shared" si="131"/>
        <v>0</v>
      </c>
      <c r="AR75" s="185">
        <f t="shared" si="131"/>
        <v>0</v>
      </c>
      <c r="AS75" s="185">
        <f t="shared" si="131"/>
        <v>0.109</v>
      </c>
      <c r="AT75" s="185">
        <f t="shared" si="131"/>
        <v>0</v>
      </c>
      <c r="AU75" s="185">
        <f t="shared" si="131"/>
        <v>0</v>
      </c>
      <c r="AV75" s="185">
        <f t="shared" si="131"/>
        <v>0</v>
      </c>
      <c r="AW75" s="185">
        <f t="shared" si="131"/>
        <v>0</v>
      </c>
      <c r="AX75" s="185">
        <f t="shared" si="131"/>
        <v>0</v>
      </c>
      <c r="AY75" s="185">
        <f t="shared" si="131"/>
        <v>0</v>
      </c>
      <c r="AZ75" s="185">
        <f t="shared" si="131"/>
        <v>0</v>
      </c>
      <c r="BA75" s="185">
        <f t="shared" si="131"/>
        <v>0</v>
      </c>
      <c r="BB75" s="185">
        <f t="shared" si="131"/>
        <v>0</v>
      </c>
      <c r="BC75" s="185">
        <f t="shared" si="131"/>
        <v>0</v>
      </c>
      <c r="BD75" s="145">
        <f t="shared" si="131"/>
        <v>0</v>
      </c>
      <c r="BE75" s="146">
        <f t="shared" ref="BE75:BJ75" si="132">IFERROR(ROUND($BZ75/$BZ131*BE131,3),0)</f>
        <v>0</v>
      </c>
      <c r="BF75" s="185">
        <f t="shared" si="132"/>
        <v>0</v>
      </c>
      <c r="BG75" s="185">
        <f t="shared" si="132"/>
        <v>0</v>
      </c>
      <c r="BH75" s="185">
        <f t="shared" si="132"/>
        <v>0</v>
      </c>
      <c r="BI75" s="185">
        <f t="shared" si="132"/>
        <v>0</v>
      </c>
      <c r="BJ75" s="186">
        <f t="shared" si="132"/>
        <v>0</v>
      </c>
      <c r="BK75" s="143">
        <v>2.1</v>
      </c>
      <c r="BL75" s="144"/>
      <c r="BM75" s="143"/>
      <c r="BN75" s="187"/>
      <c r="BO75" s="143"/>
      <c r="BP75" s="187"/>
      <c r="BQ75" s="143"/>
      <c r="BR75" s="187"/>
      <c r="BS75" s="143"/>
      <c r="BT75" s="187"/>
      <c r="BU75" s="143"/>
      <c r="BV75" s="187"/>
      <c r="BW75" s="143"/>
      <c r="BX75" s="187"/>
      <c r="BY75" s="146">
        <f t="shared" si="104"/>
        <v>2.1</v>
      </c>
      <c r="BZ75" s="146">
        <f t="shared" si="104"/>
        <v>0</v>
      </c>
      <c r="CA75" s="145">
        <f t="shared" si="91"/>
        <v>2.1</v>
      </c>
      <c r="CB75" s="59">
        <f t="shared" si="2"/>
        <v>0</v>
      </c>
    </row>
    <row r="76" spans="1:80" x14ac:dyDescent="0.25">
      <c r="A76" s="184" t="s">
        <v>50</v>
      </c>
      <c r="B76" s="211"/>
      <c r="C76" s="69">
        <f t="shared" ref="C76:BD76" si="133">IFERROR(ROUND($BY76/$BY131*C131,3),0)</f>
        <v>27.888000000000002</v>
      </c>
      <c r="D76" s="185">
        <f t="shared" si="133"/>
        <v>0</v>
      </c>
      <c r="E76" s="185">
        <f t="shared" si="133"/>
        <v>0</v>
      </c>
      <c r="F76" s="185">
        <f t="shared" si="133"/>
        <v>0</v>
      </c>
      <c r="G76" s="185">
        <f t="shared" si="133"/>
        <v>0</v>
      </c>
      <c r="H76" s="185">
        <f t="shared" si="133"/>
        <v>0</v>
      </c>
      <c r="I76" s="185">
        <f t="shared" si="133"/>
        <v>0</v>
      </c>
      <c r="J76" s="185">
        <f t="shared" si="133"/>
        <v>0</v>
      </c>
      <c r="K76" s="185">
        <f t="shared" si="133"/>
        <v>0</v>
      </c>
      <c r="L76" s="185">
        <f t="shared" si="133"/>
        <v>0</v>
      </c>
      <c r="M76" s="185">
        <f t="shared" si="133"/>
        <v>0</v>
      </c>
      <c r="N76" s="185">
        <f t="shared" si="133"/>
        <v>0</v>
      </c>
      <c r="O76" s="185">
        <f t="shared" si="133"/>
        <v>0.65</v>
      </c>
      <c r="P76" s="185">
        <f t="shared" si="133"/>
        <v>0</v>
      </c>
      <c r="Q76" s="185">
        <f t="shared" si="133"/>
        <v>0</v>
      </c>
      <c r="R76" s="185">
        <f t="shared" si="133"/>
        <v>0</v>
      </c>
      <c r="S76" s="185">
        <f t="shared" si="133"/>
        <v>0</v>
      </c>
      <c r="T76" s="145">
        <f t="shared" si="133"/>
        <v>0</v>
      </c>
      <c r="U76" s="69">
        <f t="shared" si="133"/>
        <v>11.263</v>
      </c>
      <c r="V76" s="185">
        <f t="shared" si="133"/>
        <v>0</v>
      </c>
      <c r="W76" s="185">
        <f t="shared" si="133"/>
        <v>0</v>
      </c>
      <c r="X76" s="185">
        <f t="shared" si="133"/>
        <v>0</v>
      </c>
      <c r="Y76" s="185">
        <f t="shared" si="133"/>
        <v>0</v>
      </c>
      <c r="Z76" s="185">
        <f t="shared" si="133"/>
        <v>0</v>
      </c>
      <c r="AA76" s="185">
        <f t="shared" si="133"/>
        <v>11.641999999999999</v>
      </c>
      <c r="AB76" s="185">
        <f t="shared" si="133"/>
        <v>0</v>
      </c>
      <c r="AC76" s="185">
        <f t="shared" si="133"/>
        <v>0</v>
      </c>
      <c r="AD76" s="185">
        <f t="shared" si="133"/>
        <v>0</v>
      </c>
      <c r="AE76" s="185">
        <f t="shared" si="133"/>
        <v>0</v>
      </c>
      <c r="AF76" s="185">
        <f t="shared" si="133"/>
        <v>0</v>
      </c>
      <c r="AG76" s="185">
        <f t="shared" si="133"/>
        <v>0.32500000000000001</v>
      </c>
      <c r="AH76" s="185">
        <f t="shared" si="133"/>
        <v>0</v>
      </c>
      <c r="AI76" s="185">
        <f t="shared" si="133"/>
        <v>0</v>
      </c>
      <c r="AJ76" s="185">
        <f t="shared" si="133"/>
        <v>0</v>
      </c>
      <c r="AK76" s="185">
        <f t="shared" si="133"/>
        <v>0</v>
      </c>
      <c r="AL76" s="145">
        <f t="shared" si="133"/>
        <v>0</v>
      </c>
      <c r="AM76" s="69">
        <f t="shared" si="133"/>
        <v>1.4079999999999999</v>
      </c>
      <c r="AN76" s="185">
        <f t="shared" si="133"/>
        <v>0</v>
      </c>
      <c r="AO76" s="185">
        <f t="shared" si="133"/>
        <v>0</v>
      </c>
      <c r="AP76" s="185">
        <f t="shared" si="133"/>
        <v>0</v>
      </c>
      <c r="AQ76" s="185">
        <f t="shared" si="133"/>
        <v>0</v>
      </c>
      <c r="AR76" s="185">
        <f t="shared" si="133"/>
        <v>0</v>
      </c>
      <c r="AS76" s="185">
        <f t="shared" si="133"/>
        <v>2.9239999999999999</v>
      </c>
      <c r="AT76" s="185">
        <f t="shared" si="133"/>
        <v>0</v>
      </c>
      <c r="AU76" s="185">
        <f t="shared" si="133"/>
        <v>0</v>
      </c>
      <c r="AV76" s="185">
        <f t="shared" si="133"/>
        <v>0</v>
      </c>
      <c r="AW76" s="185">
        <f t="shared" si="133"/>
        <v>0</v>
      </c>
      <c r="AX76" s="185">
        <f t="shared" si="133"/>
        <v>0</v>
      </c>
      <c r="AY76" s="185">
        <f t="shared" si="133"/>
        <v>0</v>
      </c>
      <c r="AZ76" s="185">
        <f t="shared" si="133"/>
        <v>0</v>
      </c>
      <c r="BA76" s="185">
        <f t="shared" si="133"/>
        <v>0</v>
      </c>
      <c r="BB76" s="185">
        <f t="shared" si="133"/>
        <v>0</v>
      </c>
      <c r="BC76" s="185">
        <f t="shared" si="133"/>
        <v>0</v>
      </c>
      <c r="BD76" s="145">
        <f t="shared" si="133"/>
        <v>0</v>
      </c>
      <c r="BE76" s="146">
        <f t="shared" ref="BE76:BJ76" si="134">IFERROR(ROUND($BZ76/$BZ131*BE131,3),0)</f>
        <v>0</v>
      </c>
      <c r="BF76" s="185">
        <f t="shared" si="134"/>
        <v>0</v>
      </c>
      <c r="BG76" s="185">
        <f t="shared" si="134"/>
        <v>0</v>
      </c>
      <c r="BH76" s="185">
        <f t="shared" si="134"/>
        <v>0</v>
      </c>
      <c r="BI76" s="185">
        <f t="shared" si="134"/>
        <v>0</v>
      </c>
      <c r="BJ76" s="186">
        <f t="shared" si="134"/>
        <v>0</v>
      </c>
      <c r="BK76" s="143">
        <v>56.1</v>
      </c>
      <c r="BL76" s="144"/>
      <c r="BM76" s="143"/>
      <c r="BN76" s="187"/>
      <c r="BO76" s="143"/>
      <c r="BP76" s="187"/>
      <c r="BQ76" s="143"/>
      <c r="BR76" s="187"/>
      <c r="BS76" s="143"/>
      <c r="BT76" s="187"/>
      <c r="BU76" s="143"/>
      <c r="BV76" s="187"/>
      <c r="BW76" s="143"/>
      <c r="BX76" s="187"/>
      <c r="BY76" s="146">
        <f t="shared" si="104"/>
        <v>56.1</v>
      </c>
      <c r="BZ76" s="146">
        <f t="shared" si="104"/>
        <v>0</v>
      </c>
      <c r="CA76" s="145">
        <f t="shared" si="91"/>
        <v>56.1</v>
      </c>
      <c r="CB76" s="59">
        <f t="shared" si="2"/>
        <v>0</v>
      </c>
    </row>
    <row r="77" spans="1:80" x14ac:dyDescent="0.25">
      <c r="A77" s="251" t="s">
        <v>50</v>
      </c>
      <c r="B77" s="211"/>
      <c r="C77" s="69">
        <f t="shared" ref="C77:BD77" si="135">IFERROR(ROUND($BY77/$BY131*C131,3),0)</f>
        <v>0</v>
      </c>
      <c r="D77" s="185">
        <f t="shared" si="135"/>
        <v>0</v>
      </c>
      <c r="E77" s="185">
        <f t="shared" si="135"/>
        <v>0</v>
      </c>
      <c r="F77" s="185">
        <f t="shared" si="135"/>
        <v>0</v>
      </c>
      <c r="G77" s="185">
        <f t="shared" si="135"/>
        <v>0</v>
      </c>
      <c r="H77" s="185">
        <f t="shared" si="135"/>
        <v>0</v>
      </c>
      <c r="I77" s="185">
        <f t="shared" si="135"/>
        <v>0</v>
      </c>
      <c r="J77" s="185">
        <f t="shared" si="135"/>
        <v>0</v>
      </c>
      <c r="K77" s="185">
        <f t="shared" si="135"/>
        <v>0</v>
      </c>
      <c r="L77" s="185">
        <f t="shared" si="135"/>
        <v>0</v>
      </c>
      <c r="M77" s="185">
        <f t="shared" si="135"/>
        <v>0</v>
      </c>
      <c r="N77" s="185">
        <f t="shared" si="135"/>
        <v>0</v>
      </c>
      <c r="O77" s="185">
        <f t="shared" si="135"/>
        <v>0</v>
      </c>
      <c r="P77" s="185">
        <f t="shared" si="135"/>
        <v>0</v>
      </c>
      <c r="Q77" s="185">
        <f t="shared" si="135"/>
        <v>0</v>
      </c>
      <c r="R77" s="185">
        <f t="shared" si="135"/>
        <v>0</v>
      </c>
      <c r="S77" s="185">
        <f t="shared" si="135"/>
        <v>0</v>
      </c>
      <c r="T77" s="145">
        <f t="shared" si="135"/>
        <v>0</v>
      </c>
      <c r="U77" s="69">
        <f t="shared" si="135"/>
        <v>0</v>
      </c>
      <c r="V77" s="185">
        <f t="shared" si="135"/>
        <v>0</v>
      </c>
      <c r="W77" s="185">
        <f t="shared" si="135"/>
        <v>0</v>
      </c>
      <c r="X77" s="185">
        <f t="shared" si="135"/>
        <v>0</v>
      </c>
      <c r="Y77" s="185">
        <f t="shared" si="135"/>
        <v>0</v>
      </c>
      <c r="Z77" s="185">
        <f t="shared" si="135"/>
        <v>0</v>
      </c>
      <c r="AA77" s="185">
        <f t="shared" si="135"/>
        <v>0</v>
      </c>
      <c r="AB77" s="185">
        <f t="shared" si="135"/>
        <v>0</v>
      </c>
      <c r="AC77" s="185">
        <f t="shared" si="135"/>
        <v>0</v>
      </c>
      <c r="AD77" s="185">
        <f t="shared" si="135"/>
        <v>0</v>
      </c>
      <c r="AE77" s="185">
        <f t="shared" si="135"/>
        <v>0</v>
      </c>
      <c r="AF77" s="185">
        <f t="shared" si="135"/>
        <v>0</v>
      </c>
      <c r="AG77" s="185">
        <f t="shared" si="135"/>
        <v>0</v>
      </c>
      <c r="AH77" s="185">
        <f t="shared" si="135"/>
        <v>0</v>
      </c>
      <c r="AI77" s="185">
        <f t="shared" si="135"/>
        <v>0</v>
      </c>
      <c r="AJ77" s="185">
        <f t="shared" si="135"/>
        <v>0</v>
      </c>
      <c r="AK77" s="185">
        <f t="shared" si="135"/>
        <v>0</v>
      </c>
      <c r="AL77" s="145">
        <f t="shared" si="135"/>
        <v>0</v>
      </c>
      <c r="AM77" s="69">
        <f t="shared" si="135"/>
        <v>0</v>
      </c>
      <c r="AN77" s="185">
        <f t="shared" si="135"/>
        <v>0</v>
      </c>
      <c r="AO77" s="185">
        <f t="shared" si="135"/>
        <v>0</v>
      </c>
      <c r="AP77" s="185">
        <f t="shared" si="135"/>
        <v>0</v>
      </c>
      <c r="AQ77" s="185">
        <f t="shared" si="135"/>
        <v>0</v>
      </c>
      <c r="AR77" s="185">
        <f t="shared" si="135"/>
        <v>0</v>
      </c>
      <c r="AS77" s="185">
        <f t="shared" si="135"/>
        <v>0</v>
      </c>
      <c r="AT77" s="185">
        <f t="shared" si="135"/>
        <v>0</v>
      </c>
      <c r="AU77" s="185">
        <f t="shared" si="135"/>
        <v>0</v>
      </c>
      <c r="AV77" s="185">
        <f t="shared" si="135"/>
        <v>0</v>
      </c>
      <c r="AW77" s="185">
        <f t="shared" si="135"/>
        <v>0</v>
      </c>
      <c r="AX77" s="185">
        <f t="shared" si="135"/>
        <v>0</v>
      </c>
      <c r="AY77" s="185">
        <f t="shared" si="135"/>
        <v>0</v>
      </c>
      <c r="AZ77" s="185">
        <f t="shared" si="135"/>
        <v>0</v>
      </c>
      <c r="BA77" s="185">
        <f t="shared" si="135"/>
        <v>0</v>
      </c>
      <c r="BB77" s="185">
        <f t="shared" si="135"/>
        <v>0</v>
      </c>
      <c r="BC77" s="185">
        <f t="shared" si="135"/>
        <v>0</v>
      </c>
      <c r="BD77" s="145">
        <f t="shared" si="135"/>
        <v>0</v>
      </c>
      <c r="BE77" s="146">
        <f t="shared" ref="BE77:BJ77" si="136">IFERROR(ROUND($BZ77/$BZ131*BE131,3),0)</f>
        <v>0</v>
      </c>
      <c r="BF77" s="185">
        <f t="shared" si="136"/>
        <v>0</v>
      </c>
      <c r="BG77" s="185">
        <f t="shared" si="136"/>
        <v>0</v>
      </c>
      <c r="BH77" s="185">
        <f t="shared" si="136"/>
        <v>0</v>
      </c>
      <c r="BI77" s="185">
        <f t="shared" si="136"/>
        <v>0</v>
      </c>
      <c r="BJ77" s="186">
        <f t="shared" si="136"/>
        <v>0</v>
      </c>
      <c r="BK77" s="143"/>
      <c r="BL77" s="144"/>
      <c r="BM77" s="143"/>
      <c r="BN77" s="187"/>
      <c r="BO77" s="143"/>
      <c r="BP77" s="187"/>
      <c r="BQ77" s="143"/>
      <c r="BR77" s="187"/>
      <c r="BS77" s="143"/>
      <c r="BT77" s="187"/>
      <c r="BU77" s="143"/>
      <c r="BV77" s="187"/>
      <c r="BW77" s="143"/>
      <c r="BX77" s="187"/>
      <c r="BY77" s="146">
        <f t="shared" ref="BY77:BZ80" si="137">BK77+BM77+BO77+BQ77+BS77+BU77+BW77</f>
        <v>0</v>
      </c>
      <c r="BZ77" s="146">
        <f t="shared" si="137"/>
        <v>0</v>
      </c>
      <c r="CA77" s="145">
        <f t="shared" si="91"/>
        <v>0</v>
      </c>
      <c r="CB77" s="59">
        <f t="shared" ref="CB77:CB129" si="138">SUM(C77:BJ77)-CA77</f>
        <v>0</v>
      </c>
    </row>
    <row r="78" spans="1:80" x14ac:dyDescent="0.25">
      <c r="A78" s="251" t="s">
        <v>50</v>
      </c>
      <c r="B78" s="211"/>
      <c r="C78" s="69">
        <f t="shared" ref="C78:BD78" si="139">IFERROR(ROUND($BY78/$BY131*C131,3),0)</f>
        <v>0</v>
      </c>
      <c r="D78" s="185">
        <f t="shared" si="139"/>
        <v>0</v>
      </c>
      <c r="E78" s="185">
        <f t="shared" si="139"/>
        <v>0</v>
      </c>
      <c r="F78" s="185">
        <f t="shared" si="139"/>
        <v>0</v>
      </c>
      <c r="G78" s="185">
        <f t="shared" si="139"/>
        <v>0</v>
      </c>
      <c r="H78" s="185">
        <f t="shared" si="139"/>
        <v>0</v>
      </c>
      <c r="I78" s="185">
        <f t="shared" si="139"/>
        <v>0</v>
      </c>
      <c r="J78" s="185">
        <f t="shared" si="139"/>
        <v>0</v>
      </c>
      <c r="K78" s="185">
        <f t="shared" si="139"/>
        <v>0</v>
      </c>
      <c r="L78" s="185">
        <f t="shared" si="139"/>
        <v>0</v>
      </c>
      <c r="M78" s="185">
        <f t="shared" si="139"/>
        <v>0</v>
      </c>
      <c r="N78" s="185">
        <f t="shared" si="139"/>
        <v>0</v>
      </c>
      <c r="O78" s="185">
        <f t="shared" si="139"/>
        <v>0</v>
      </c>
      <c r="P78" s="185">
        <f t="shared" si="139"/>
        <v>0</v>
      </c>
      <c r="Q78" s="185">
        <f t="shared" si="139"/>
        <v>0</v>
      </c>
      <c r="R78" s="185">
        <f t="shared" si="139"/>
        <v>0</v>
      </c>
      <c r="S78" s="185">
        <f t="shared" si="139"/>
        <v>0</v>
      </c>
      <c r="T78" s="145">
        <f t="shared" si="139"/>
        <v>0</v>
      </c>
      <c r="U78" s="69">
        <f t="shared" si="139"/>
        <v>0</v>
      </c>
      <c r="V78" s="185">
        <f t="shared" si="139"/>
        <v>0</v>
      </c>
      <c r="W78" s="185">
        <f t="shared" si="139"/>
        <v>0</v>
      </c>
      <c r="X78" s="185">
        <f t="shared" si="139"/>
        <v>0</v>
      </c>
      <c r="Y78" s="185">
        <f t="shared" si="139"/>
        <v>0</v>
      </c>
      <c r="Z78" s="185">
        <f t="shared" si="139"/>
        <v>0</v>
      </c>
      <c r="AA78" s="185">
        <f t="shared" si="139"/>
        <v>0</v>
      </c>
      <c r="AB78" s="185">
        <f t="shared" si="139"/>
        <v>0</v>
      </c>
      <c r="AC78" s="185">
        <f t="shared" si="139"/>
        <v>0</v>
      </c>
      <c r="AD78" s="185">
        <f t="shared" si="139"/>
        <v>0</v>
      </c>
      <c r="AE78" s="185">
        <f t="shared" si="139"/>
        <v>0</v>
      </c>
      <c r="AF78" s="185">
        <f t="shared" si="139"/>
        <v>0</v>
      </c>
      <c r="AG78" s="185">
        <f t="shared" si="139"/>
        <v>0</v>
      </c>
      <c r="AH78" s="185">
        <f t="shared" si="139"/>
        <v>0</v>
      </c>
      <c r="AI78" s="185">
        <f t="shared" si="139"/>
        <v>0</v>
      </c>
      <c r="AJ78" s="185">
        <f t="shared" si="139"/>
        <v>0</v>
      </c>
      <c r="AK78" s="185">
        <f t="shared" si="139"/>
        <v>0</v>
      </c>
      <c r="AL78" s="145">
        <f t="shared" si="139"/>
        <v>0</v>
      </c>
      <c r="AM78" s="69">
        <f t="shared" si="139"/>
        <v>0</v>
      </c>
      <c r="AN78" s="185">
        <f t="shared" si="139"/>
        <v>0</v>
      </c>
      <c r="AO78" s="185">
        <f t="shared" si="139"/>
        <v>0</v>
      </c>
      <c r="AP78" s="185">
        <f t="shared" si="139"/>
        <v>0</v>
      </c>
      <c r="AQ78" s="185">
        <f t="shared" si="139"/>
        <v>0</v>
      </c>
      <c r="AR78" s="185">
        <f t="shared" si="139"/>
        <v>0</v>
      </c>
      <c r="AS78" s="185">
        <f t="shared" si="139"/>
        <v>0</v>
      </c>
      <c r="AT78" s="185">
        <f t="shared" si="139"/>
        <v>0</v>
      </c>
      <c r="AU78" s="185">
        <f t="shared" si="139"/>
        <v>0</v>
      </c>
      <c r="AV78" s="185">
        <f t="shared" si="139"/>
        <v>0</v>
      </c>
      <c r="AW78" s="185">
        <f t="shared" si="139"/>
        <v>0</v>
      </c>
      <c r="AX78" s="185">
        <f t="shared" si="139"/>
        <v>0</v>
      </c>
      <c r="AY78" s="185">
        <f t="shared" si="139"/>
        <v>0</v>
      </c>
      <c r="AZ78" s="185">
        <f t="shared" si="139"/>
        <v>0</v>
      </c>
      <c r="BA78" s="185">
        <f t="shared" si="139"/>
        <v>0</v>
      </c>
      <c r="BB78" s="185">
        <f t="shared" si="139"/>
        <v>0</v>
      </c>
      <c r="BC78" s="185">
        <f t="shared" si="139"/>
        <v>0</v>
      </c>
      <c r="BD78" s="145">
        <f t="shared" si="139"/>
        <v>0</v>
      </c>
      <c r="BE78" s="146">
        <f t="shared" ref="BE78:BJ78" si="140">IFERROR(ROUND($BZ78/$BZ131*BE131,3),0)</f>
        <v>0</v>
      </c>
      <c r="BF78" s="185">
        <f t="shared" si="140"/>
        <v>0</v>
      </c>
      <c r="BG78" s="185">
        <f t="shared" si="140"/>
        <v>0</v>
      </c>
      <c r="BH78" s="185">
        <f t="shared" si="140"/>
        <v>0</v>
      </c>
      <c r="BI78" s="185">
        <f t="shared" si="140"/>
        <v>0</v>
      </c>
      <c r="BJ78" s="186">
        <f t="shared" si="140"/>
        <v>0</v>
      </c>
      <c r="BK78" s="143"/>
      <c r="BL78" s="144"/>
      <c r="BM78" s="143"/>
      <c r="BN78" s="187"/>
      <c r="BO78" s="143"/>
      <c r="BP78" s="187"/>
      <c r="BQ78" s="143"/>
      <c r="BR78" s="187"/>
      <c r="BS78" s="143"/>
      <c r="BT78" s="187"/>
      <c r="BU78" s="143"/>
      <c r="BV78" s="187"/>
      <c r="BW78" s="143"/>
      <c r="BX78" s="187"/>
      <c r="BY78" s="146">
        <f t="shared" si="137"/>
        <v>0</v>
      </c>
      <c r="BZ78" s="146">
        <f t="shared" si="137"/>
        <v>0</v>
      </c>
      <c r="CA78" s="145">
        <f t="shared" si="91"/>
        <v>0</v>
      </c>
      <c r="CB78" s="59">
        <f t="shared" si="138"/>
        <v>0</v>
      </c>
    </row>
    <row r="79" spans="1:80" x14ac:dyDescent="0.25">
      <c r="A79" s="251" t="s">
        <v>50</v>
      </c>
      <c r="B79" s="211"/>
      <c r="C79" s="69">
        <f t="shared" ref="C79:BD79" si="141">IFERROR(ROUND($BY79/$BY131*C131,3),0)</f>
        <v>0</v>
      </c>
      <c r="D79" s="185">
        <f t="shared" si="141"/>
        <v>0</v>
      </c>
      <c r="E79" s="185">
        <f t="shared" si="141"/>
        <v>0</v>
      </c>
      <c r="F79" s="185">
        <f t="shared" si="141"/>
        <v>0</v>
      </c>
      <c r="G79" s="185">
        <f t="shared" si="141"/>
        <v>0</v>
      </c>
      <c r="H79" s="185">
        <f t="shared" si="141"/>
        <v>0</v>
      </c>
      <c r="I79" s="185">
        <f t="shared" si="141"/>
        <v>0</v>
      </c>
      <c r="J79" s="185">
        <f t="shared" si="141"/>
        <v>0</v>
      </c>
      <c r="K79" s="185">
        <f t="shared" si="141"/>
        <v>0</v>
      </c>
      <c r="L79" s="185">
        <f t="shared" si="141"/>
        <v>0</v>
      </c>
      <c r="M79" s="185">
        <f t="shared" si="141"/>
        <v>0</v>
      </c>
      <c r="N79" s="185">
        <f t="shared" si="141"/>
        <v>0</v>
      </c>
      <c r="O79" s="185">
        <f t="shared" si="141"/>
        <v>0</v>
      </c>
      <c r="P79" s="185">
        <f t="shared" si="141"/>
        <v>0</v>
      </c>
      <c r="Q79" s="185">
        <f t="shared" si="141"/>
        <v>0</v>
      </c>
      <c r="R79" s="185">
        <f t="shared" si="141"/>
        <v>0</v>
      </c>
      <c r="S79" s="185">
        <f t="shared" si="141"/>
        <v>0</v>
      </c>
      <c r="T79" s="145">
        <f t="shared" si="141"/>
        <v>0</v>
      </c>
      <c r="U79" s="69">
        <f t="shared" si="141"/>
        <v>0</v>
      </c>
      <c r="V79" s="185">
        <f t="shared" si="141"/>
        <v>0</v>
      </c>
      <c r="W79" s="185">
        <f t="shared" si="141"/>
        <v>0</v>
      </c>
      <c r="X79" s="185">
        <f t="shared" si="141"/>
        <v>0</v>
      </c>
      <c r="Y79" s="185">
        <f t="shared" si="141"/>
        <v>0</v>
      </c>
      <c r="Z79" s="185">
        <f t="shared" si="141"/>
        <v>0</v>
      </c>
      <c r="AA79" s="185">
        <f t="shared" si="141"/>
        <v>0</v>
      </c>
      <c r="AB79" s="185">
        <f t="shared" si="141"/>
        <v>0</v>
      </c>
      <c r="AC79" s="185">
        <f t="shared" si="141"/>
        <v>0</v>
      </c>
      <c r="AD79" s="185">
        <f t="shared" si="141"/>
        <v>0</v>
      </c>
      <c r="AE79" s="185">
        <f t="shared" si="141"/>
        <v>0</v>
      </c>
      <c r="AF79" s="185">
        <f t="shared" si="141"/>
        <v>0</v>
      </c>
      <c r="AG79" s="185">
        <f t="shared" si="141"/>
        <v>0</v>
      </c>
      <c r="AH79" s="185">
        <f t="shared" si="141"/>
        <v>0</v>
      </c>
      <c r="AI79" s="185">
        <f t="shared" si="141"/>
        <v>0</v>
      </c>
      <c r="AJ79" s="185">
        <f t="shared" si="141"/>
        <v>0</v>
      </c>
      <c r="AK79" s="185">
        <f t="shared" si="141"/>
        <v>0</v>
      </c>
      <c r="AL79" s="145">
        <f t="shared" si="141"/>
        <v>0</v>
      </c>
      <c r="AM79" s="69">
        <f t="shared" si="141"/>
        <v>0</v>
      </c>
      <c r="AN79" s="185">
        <f t="shared" si="141"/>
        <v>0</v>
      </c>
      <c r="AO79" s="185">
        <f t="shared" si="141"/>
        <v>0</v>
      </c>
      <c r="AP79" s="185">
        <f t="shared" si="141"/>
        <v>0</v>
      </c>
      <c r="AQ79" s="185">
        <f t="shared" si="141"/>
        <v>0</v>
      </c>
      <c r="AR79" s="185">
        <f t="shared" si="141"/>
        <v>0</v>
      </c>
      <c r="AS79" s="185">
        <f t="shared" si="141"/>
        <v>0</v>
      </c>
      <c r="AT79" s="185">
        <f t="shared" si="141"/>
        <v>0</v>
      </c>
      <c r="AU79" s="185">
        <f t="shared" si="141"/>
        <v>0</v>
      </c>
      <c r="AV79" s="185">
        <f t="shared" si="141"/>
        <v>0</v>
      </c>
      <c r="AW79" s="185">
        <f t="shared" si="141"/>
        <v>0</v>
      </c>
      <c r="AX79" s="185">
        <f t="shared" si="141"/>
        <v>0</v>
      </c>
      <c r="AY79" s="185">
        <f t="shared" si="141"/>
        <v>0</v>
      </c>
      <c r="AZ79" s="185">
        <f t="shared" si="141"/>
        <v>0</v>
      </c>
      <c r="BA79" s="185">
        <f t="shared" si="141"/>
        <v>0</v>
      </c>
      <c r="BB79" s="185">
        <f t="shared" si="141"/>
        <v>0</v>
      </c>
      <c r="BC79" s="185">
        <f t="shared" si="141"/>
        <v>0</v>
      </c>
      <c r="BD79" s="145">
        <f t="shared" si="141"/>
        <v>0</v>
      </c>
      <c r="BE79" s="146">
        <f t="shared" ref="BE79:BJ79" si="142">IFERROR(ROUND($BZ79/$BZ131*BE131,3),0)</f>
        <v>0</v>
      </c>
      <c r="BF79" s="185">
        <f t="shared" si="142"/>
        <v>0</v>
      </c>
      <c r="BG79" s="185">
        <f t="shared" si="142"/>
        <v>0</v>
      </c>
      <c r="BH79" s="185">
        <f t="shared" si="142"/>
        <v>0</v>
      </c>
      <c r="BI79" s="185">
        <f t="shared" si="142"/>
        <v>0</v>
      </c>
      <c r="BJ79" s="186">
        <f t="shared" si="142"/>
        <v>0</v>
      </c>
      <c r="BK79" s="143"/>
      <c r="BL79" s="144"/>
      <c r="BM79" s="143"/>
      <c r="BN79" s="187"/>
      <c r="BO79" s="143"/>
      <c r="BP79" s="187"/>
      <c r="BQ79" s="143"/>
      <c r="BR79" s="187"/>
      <c r="BS79" s="143"/>
      <c r="BT79" s="187"/>
      <c r="BU79" s="143"/>
      <c r="BV79" s="187"/>
      <c r="BW79" s="143"/>
      <c r="BX79" s="187"/>
      <c r="BY79" s="146">
        <f t="shared" si="137"/>
        <v>0</v>
      </c>
      <c r="BZ79" s="146">
        <f t="shared" si="137"/>
        <v>0</v>
      </c>
      <c r="CA79" s="145">
        <f t="shared" si="91"/>
        <v>0</v>
      </c>
      <c r="CB79" s="59">
        <f t="shared" si="138"/>
        <v>0</v>
      </c>
    </row>
    <row r="80" spans="1:80" ht="13.8" thickBot="1" x14ac:dyDescent="0.3">
      <c r="A80" s="136" t="s">
        <v>50</v>
      </c>
      <c r="B80" s="137"/>
      <c r="C80" s="138">
        <f t="shared" ref="C80:BD80" si="143">IFERROR(ROUND($BY80/$BY131*C131,3),0)</f>
        <v>0</v>
      </c>
      <c r="D80" s="139">
        <f t="shared" si="143"/>
        <v>0</v>
      </c>
      <c r="E80" s="139">
        <f t="shared" si="143"/>
        <v>0</v>
      </c>
      <c r="F80" s="139">
        <f t="shared" si="143"/>
        <v>0</v>
      </c>
      <c r="G80" s="139">
        <f t="shared" si="143"/>
        <v>0</v>
      </c>
      <c r="H80" s="139">
        <f t="shared" si="143"/>
        <v>0</v>
      </c>
      <c r="I80" s="139">
        <f t="shared" si="143"/>
        <v>0</v>
      </c>
      <c r="J80" s="139">
        <f t="shared" si="143"/>
        <v>0</v>
      </c>
      <c r="K80" s="139">
        <f t="shared" si="143"/>
        <v>0</v>
      </c>
      <c r="L80" s="139">
        <f t="shared" si="143"/>
        <v>0</v>
      </c>
      <c r="M80" s="139">
        <f t="shared" si="143"/>
        <v>0</v>
      </c>
      <c r="N80" s="139">
        <f t="shared" si="143"/>
        <v>0</v>
      </c>
      <c r="O80" s="139">
        <f t="shared" si="143"/>
        <v>0</v>
      </c>
      <c r="P80" s="139">
        <f t="shared" si="143"/>
        <v>0</v>
      </c>
      <c r="Q80" s="139">
        <f t="shared" si="143"/>
        <v>0</v>
      </c>
      <c r="R80" s="139">
        <f t="shared" si="143"/>
        <v>0</v>
      </c>
      <c r="S80" s="139">
        <f t="shared" si="143"/>
        <v>0</v>
      </c>
      <c r="T80" s="140">
        <f t="shared" si="143"/>
        <v>0</v>
      </c>
      <c r="U80" s="138">
        <f t="shared" si="143"/>
        <v>0</v>
      </c>
      <c r="V80" s="139">
        <f t="shared" si="143"/>
        <v>0</v>
      </c>
      <c r="W80" s="139">
        <f t="shared" si="143"/>
        <v>0</v>
      </c>
      <c r="X80" s="139">
        <f t="shared" si="143"/>
        <v>0</v>
      </c>
      <c r="Y80" s="139">
        <f t="shared" si="143"/>
        <v>0</v>
      </c>
      <c r="Z80" s="139">
        <f t="shared" si="143"/>
        <v>0</v>
      </c>
      <c r="AA80" s="139">
        <f t="shared" si="143"/>
        <v>0</v>
      </c>
      <c r="AB80" s="139">
        <f t="shared" si="143"/>
        <v>0</v>
      </c>
      <c r="AC80" s="139">
        <f t="shared" si="143"/>
        <v>0</v>
      </c>
      <c r="AD80" s="139">
        <f t="shared" si="143"/>
        <v>0</v>
      </c>
      <c r="AE80" s="139">
        <f t="shared" si="143"/>
        <v>0</v>
      </c>
      <c r="AF80" s="139">
        <f t="shared" si="143"/>
        <v>0</v>
      </c>
      <c r="AG80" s="139">
        <f t="shared" si="143"/>
        <v>0</v>
      </c>
      <c r="AH80" s="139">
        <f t="shared" si="143"/>
        <v>0</v>
      </c>
      <c r="AI80" s="139">
        <f t="shared" si="143"/>
        <v>0</v>
      </c>
      <c r="AJ80" s="139">
        <f t="shared" si="143"/>
        <v>0</v>
      </c>
      <c r="AK80" s="139">
        <f t="shared" si="143"/>
        <v>0</v>
      </c>
      <c r="AL80" s="140">
        <f t="shared" si="143"/>
        <v>0</v>
      </c>
      <c r="AM80" s="138">
        <f t="shared" si="143"/>
        <v>0</v>
      </c>
      <c r="AN80" s="139">
        <f t="shared" si="143"/>
        <v>0</v>
      </c>
      <c r="AO80" s="139">
        <f t="shared" si="143"/>
        <v>0</v>
      </c>
      <c r="AP80" s="139">
        <f t="shared" si="143"/>
        <v>0</v>
      </c>
      <c r="AQ80" s="139">
        <f t="shared" si="143"/>
        <v>0</v>
      </c>
      <c r="AR80" s="139">
        <f t="shared" si="143"/>
        <v>0</v>
      </c>
      <c r="AS80" s="139">
        <f t="shared" si="143"/>
        <v>0</v>
      </c>
      <c r="AT80" s="139">
        <f t="shared" si="143"/>
        <v>0</v>
      </c>
      <c r="AU80" s="139">
        <f t="shared" si="143"/>
        <v>0</v>
      </c>
      <c r="AV80" s="139">
        <f t="shared" si="143"/>
        <v>0</v>
      </c>
      <c r="AW80" s="139">
        <f t="shared" si="143"/>
        <v>0</v>
      </c>
      <c r="AX80" s="139">
        <f t="shared" si="143"/>
        <v>0</v>
      </c>
      <c r="AY80" s="139">
        <f t="shared" si="143"/>
        <v>0</v>
      </c>
      <c r="AZ80" s="139">
        <f t="shared" si="143"/>
        <v>0</v>
      </c>
      <c r="BA80" s="139">
        <f t="shared" si="143"/>
        <v>0</v>
      </c>
      <c r="BB80" s="139">
        <f t="shared" si="143"/>
        <v>0</v>
      </c>
      <c r="BC80" s="139">
        <f t="shared" si="143"/>
        <v>0</v>
      </c>
      <c r="BD80" s="140">
        <f t="shared" si="143"/>
        <v>0</v>
      </c>
      <c r="BE80" s="141">
        <f t="shared" ref="BE80:BJ80" si="144">IFERROR(ROUND($BZ80/$BZ131*BE131,3),0)</f>
        <v>0</v>
      </c>
      <c r="BF80" s="139">
        <f t="shared" si="144"/>
        <v>0</v>
      </c>
      <c r="BG80" s="139">
        <f t="shared" si="144"/>
        <v>0</v>
      </c>
      <c r="BH80" s="139">
        <f t="shared" si="144"/>
        <v>0</v>
      </c>
      <c r="BI80" s="139">
        <f t="shared" si="144"/>
        <v>0</v>
      </c>
      <c r="BJ80" s="142">
        <f t="shared" si="144"/>
        <v>0</v>
      </c>
      <c r="BK80" s="158"/>
      <c r="BL80" s="159"/>
      <c r="BM80" s="158"/>
      <c r="BN80" s="188"/>
      <c r="BO80" s="158"/>
      <c r="BP80" s="188"/>
      <c r="BQ80" s="158"/>
      <c r="BR80" s="188"/>
      <c r="BS80" s="158"/>
      <c r="BT80" s="188"/>
      <c r="BU80" s="158"/>
      <c r="BV80" s="188"/>
      <c r="BW80" s="158"/>
      <c r="BX80" s="188"/>
      <c r="BY80" s="146">
        <f t="shared" si="137"/>
        <v>0</v>
      </c>
      <c r="BZ80" s="146">
        <f t="shared" si="137"/>
        <v>0</v>
      </c>
      <c r="CA80" s="140">
        <f t="shared" si="91"/>
        <v>0</v>
      </c>
      <c r="CB80" s="59">
        <f t="shared" si="138"/>
        <v>0</v>
      </c>
    </row>
    <row r="81" spans="1:80" ht="13.8" thickBot="1" x14ac:dyDescent="0.3">
      <c r="A81" s="253" t="s">
        <v>51</v>
      </c>
      <c r="B81" s="190">
        <v>226</v>
      </c>
      <c r="C81" s="191">
        <f>SUM(C82:C95)</f>
        <v>531.702</v>
      </c>
      <c r="D81" s="191">
        <f t="shared" ref="D81:BO81" si="145">SUM(D82:D95)</f>
        <v>0</v>
      </c>
      <c r="E81" s="191">
        <f t="shared" si="145"/>
        <v>0</v>
      </c>
      <c r="F81" s="191">
        <f t="shared" si="145"/>
        <v>0</v>
      </c>
      <c r="G81" s="191">
        <f t="shared" si="145"/>
        <v>0</v>
      </c>
      <c r="H81" s="191">
        <f t="shared" si="145"/>
        <v>0</v>
      </c>
      <c r="I81" s="191">
        <f t="shared" si="145"/>
        <v>0</v>
      </c>
      <c r="J81" s="191">
        <f t="shared" si="145"/>
        <v>0</v>
      </c>
      <c r="K81" s="191">
        <f t="shared" si="145"/>
        <v>0</v>
      </c>
      <c r="L81" s="191">
        <f t="shared" si="145"/>
        <v>0</v>
      </c>
      <c r="M81" s="191">
        <f t="shared" si="145"/>
        <v>0</v>
      </c>
      <c r="N81" s="191">
        <f t="shared" si="145"/>
        <v>0</v>
      </c>
      <c r="O81" s="191">
        <f t="shared" si="145"/>
        <v>12.388999999999998</v>
      </c>
      <c r="P81" s="191">
        <f t="shared" si="145"/>
        <v>0</v>
      </c>
      <c r="Q81" s="191">
        <f t="shared" si="145"/>
        <v>0</v>
      </c>
      <c r="R81" s="191">
        <f t="shared" si="145"/>
        <v>0</v>
      </c>
      <c r="S81" s="191">
        <f t="shared" si="145"/>
        <v>0</v>
      </c>
      <c r="T81" s="191">
        <f t="shared" si="145"/>
        <v>0</v>
      </c>
      <c r="U81" s="191">
        <f t="shared" si="145"/>
        <v>214.74500000000006</v>
      </c>
      <c r="V81" s="191">
        <f t="shared" si="145"/>
        <v>0</v>
      </c>
      <c r="W81" s="191">
        <f t="shared" si="145"/>
        <v>0</v>
      </c>
      <c r="X81" s="191">
        <f t="shared" si="145"/>
        <v>0</v>
      </c>
      <c r="Y81" s="191">
        <f t="shared" si="145"/>
        <v>0</v>
      </c>
      <c r="Z81" s="191">
        <f t="shared" si="145"/>
        <v>0</v>
      </c>
      <c r="AA81" s="191">
        <f t="shared" si="145"/>
        <v>221.97300000000001</v>
      </c>
      <c r="AB81" s="191">
        <f t="shared" si="145"/>
        <v>0</v>
      </c>
      <c r="AC81" s="191">
        <f t="shared" si="145"/>
        <v>0</v>
      </c>
      <c r="AD81" s="191">
        <f t="shared" si="145"/>
        <v>0</v>
      </c>
      <c r="AE81" s="191">
        <f t="shared" si="145"/>
        <v>0</v>
      </c>
      <c r="AF81" s="191">
        <f t="shared" si="145"/>
        <v>0</v>
      </c>
      <c r="AG81" s="191">
        <f t="shared" si="145"/>
        <v>6.1950000000000003</v>
      </c>
      <c r="AH81" s="191">
        <f t="shared" si="145"/>
        <v>0</v>
      </c>
      <c r="AI81" s="191">
        <f t="shared" si="145"/>
        <v>0</v>
      </c>
      <c r="AJ81" s="191">
        <f t="shared" si="145"/>
        <v>0</v>
      </c>
      <c r="AK81" s="191">
        <f t="shared" si="145"/>
        <v>0</v>
      </c>
      <c r="AL81" s="191">
        <f t="shared" si="145"/>
        <v>0</v>
      </c>
      <c r="AM81" s="191">
        <f t="shared" si="145"/>
        <v>26.843000000000004</v>
      </c>
      <c r="AN81" s="191">
        <f t="shared" si="145"/>
        <v>0</v>
      </c>
      <c r="AO81" s="191">
        <f t="shared" si="145"/>
        <v>0</v>
      </c>
      <c r="AP81" s="191">
        <f t="shared" si="145"/>
        <v>0</v>
      </c>
      <c r="AQ81" s="191">
        <f t="shared" si="145"/>
        <v>0</v>
      </c>
      <c r="AR81" s="191">
        <f t="shared" si="145"/>
        <v>0</v>
      </c>
      <c r="AS81" s="191">
        <f t="shared" si="145"/>
        <v>55.750999999999991</v>
      </c>
      <c r="AT81" s="191">
        <f t="shared" si="145"/>
        <v>0</v>
      </c>
      <c r="AU81" s="191">
        <f t="shared" si="145"/>
        <v>0</v>
      </c>
      <c r="AV81" s="191">
        <f t="shared" si="145"/>
        <v>0</v>
      </c>
      <c r="AW81" s="191">
        <f t="shared" si="145"/>
        <v>0</v>
      </c>
      <c r="AX81" s="191">
        <f t="shared" si="145"/>
        <v>0</v>
      </c>
      <c r="AY81" s="191">
        <f t="shared" si="145"/>
        <v>0</v>
      </c>
      <c r="AZ81" s="191">
        <f t="shared" si="145"/>
        <v>0</v>
      </c>
      <c r="BA81" s="191">
        <f t="shared" si="145"/>
        <v>0</v>
      </c>
      <c r="BB81" s="191">
        <f t="shared" si="145"/>
        <v>0</v>
      </c>
      <c r="BC81" s="191">
        <f t="shared" si="145"/>
        <v>0</v>
      </c>
      <c r="BD81" s="191">
        <f t="shared" si="145"/>
        <v>0</v>
      </c>
      <c r="BE81" s="191">
        <f t="shared" si="145"/>
        <v>0</v>
      </c>
      <c r="BF81" s="191">
        <f t="shared" si="145"/>
        <v>0</v>
      </c>
      <c r="BG81" s="191">
        <f t="shared" si="145"/>
        <v>0</v>
      </c>
      <c r="BH81" s="191">
        <f t="shared" si="145"/>
        <v>0</v>
      </c>
      <c r="BI81" s="191">
        <f t="shared" si="145"/>
        <v>0</v>
      </c>
      <c r="BJ81" s="191">
        <f t="shared" si="145"/>
        <v>0</v>
      </c>
      <c r="BK81" s="191">
        <f>SUM(BK82:BK95)</f>
        <v>1069.6000000000001</v>
      </c>
      <c r="BL81" s="194">
        <f t="shared" si="145"/>
        <v>0</v>
      </c>
      <c r="BM81" s="191">
        <f t="shared" si="145"/>
        <v>0</v>
      </c>
      <c r="BN81" s="192">
        <f t="shared" si="145"/>
        <v>0</v>
      </c>
      <c r="BO81" s="191">
        <f t="shared" si="145"/>
        <v>0</v>
      </c>
      <c r="BP81" s="192">
        <f t="shared" ref="BP81:BX81" si="146">SUM(BP82:BP95)</f>
        <v>0</v>
      </c>
      <c r="BQ81" s="191">
        <f t="shared" si="146"/>
        <v>0</v>
      </c>
      <c r="BR81" s="192">
        <f t="shared" si="146"/>
        <v>0</v>
      </c>
      <c r="BS81" s="191">
        <f t="shared" si="146"/>
        <v>0</v>
      </c>
      <c r="BT81" s="192">
        <f t="shared" si="146"/>
        <v>0</v>
      </c>
      <c r="BU81" s="191">
        <f t="shared" si="146"/>
        <v>0</v>
      </c>
      <c r="BV81" s="192">
        <f t="shared" si="146"/>
        <v>0</v>
      </c>
      <c r="BW81" s="191">
        <f t="shared" si="146"/>
        <v>0</v>
      </c>
      <c r="BX81" s="192">
        <f t="shared" si="146"/>
        <v>0</v>
      </c>
      <c r="BY81" s="193">
        <f>SUM(BY82:BY95)</f>
        <v>1069.6000000000001</v>
      </c>
      <c r="BZ81" s="191">
        <f>SUM(BZ82:BZ95)</f>
        <v>0</v>
      </c>
      <c r="CA81" s="191">
        <f>SUM(CA82:CA95)</f>
        <v>1069.6000000000001</v>
      </c>
      <c r="CB81" s="59">
        <f t="shared" si="138"/>
        <v>-2.00000000018008E-3</v>
      </c>
    </row>
    <row r="82" spans="1:80" x14ac:dyDescent="0.25">
      <c r="A82" s="254" t="s">
        <v>255</v>
      </c>
      <c r="B82" s="175"/>
      <c r="C82" s="176">
        <f t="shared" ref="C82:BD82" si="147">IFERROR(ROUND($BY82/$BY131*C131,3),0)</f>
        <v>16.305</v>
      </c>
      <c r="D82" s="177">
        <f t="shared" si="147"/>
        <v>0</v>
      </c>
      <c r="E82" s="177">
        <f t="shared" si="147"/>
        <v>0</v>
      </c>
      <c r="F82" s="177">
        <f t="shared" si="147"/>
        <v>0</v>
      </c>
      <c r="G82" s="177">
        <f t="shared" si="147"/>
        <v>0</v>
      </c>
      <c r="H82" s="177">
        <f t="shared" si="147"/>
        <v>0</v>
      </c>
      <c r="I82" s="177">
        <f t="shared" si="147"/>
        <v>0</v>
      </c>
      <c r="J82" s="177">
        <f t="shared" si="147"/>
        <v>0</v>
      </c>
      <c r="K82" s="177">
        <f t="shared" si="147"/>
        <v>0</v>
      </c>
      <c r="L82" s="177">
        <f t="shared" si="147"/>
        <v>0</v>
      </c>
      <c r="M82" s="177">
        <f t="shared" si="147"/>
        <v>0</v>
      </c>
      <c r="N82" s="177">
        <f t="shared" si="147"/>
        <v>0</v>
      </c>
      <c r="O82" s="177">
        <f t="shared" si="147"/>
        <v>0.38</v>
      </c>
      <c r="P82" s="177">
        <f t="shared" si="147"/>
        <v>0</v>
      </c>
      <c r="Q82" s="177">
        <f t="shared" si="147"/>
        <v>0</v>
      </c>
      <c r="R82" s="177">
        <f t="shared" si="147"/>
        <v>0</v>
      </c>
      <c r="S82" s="177">
        <f t="shared" si="147"/>
        <v>0</v>
      </c>
      <c r="T82" s="178">
        <f t="shared" si="147"/>
        <v>0</v>
      </c>
      <c r="U82" s="176">
        <f t="shared" si="147"/>
        <v>6.585</v>
      </c>
      <c r="V82" s="177">
        <f t="shared" si="147"/>
        <v>0</v>
      </c>
      <c r="W82" s="177">
        <f t="shared" si="147"/>
        <v>0</v>
      </c>
      <c r="X82" s="177">
        <f t="shared" si="147"/>
        <v>0</v>
      </c>
      <c r="Y82" s="177">
        <f t="shared" si="147"/>
        <v>0</v>
      </c>
      <c r="Z82" s="177">
        <f t="shared" si="147"/>
        <v>0</v>
      </c>
      <c r="AA82" s="177">
        <f t="shared" si="147"/>
        <v>6.8070000000000004</v>
      </c>
      <c r="AB82" s="177">
        <f t="shared" si="147"/>
        <v>0</v>
      </c>
      <c r="AC82" s="177">
        <f t="shared" si="147"/>
        <v>0</v>
      </c>
      <c r="AD82" s="177">
        <f t="shared" si="147"/>
        <v>0</v>
      </c>
      <c r="AE82" s="177">
        <f t="shared" si="147"/>
        <v>0</v>
      </c>
      <c r="AF82" s="177">
        <f t="shared" si="147"/>
        <v>0</v>
      </c>
      <c r="AG82" s="177">
        <f t="shared" si="147"/>
        <v>0.19</v>
      </c>
      <c r="AH82" s="177">
        <f t="shared" si="147"/>
        <v>0</v>
      </c>
      <c r="AI82" s="177">
        <f t="shared" si="147"/>
        <v>0</v>
      </c>
      <c r="AJ82" s="177">
        <f t="shared" si="147"/>
        <v>0</v>
      </c>
      <c r="AK82" s="177">
        <f t="shared" si="147"/>
        <v>0</v>
      </c>
      <c r="AL82" s="178">
        <f t="shared" si="147"/>
        <v>0</v>
      </c>
      <c r="AM82" s="176">
        <f t="shared" si="147"/>
        <v>0.82299999999999995</v>
      </c>
      <c r="AN82" s="177">
        <f t="shared" si="147"/>
        <v>0</v>
      </c>
      <c r="AO82" s="177">
        <f t="shared" si="147"/>
        <v>0</v>
      </c>
      <c r="AP82" s="177">
        <f t="shared" si="147"/>
        <v>0</v>
      </c>
      <c r="AQ82" s="177">
        <f t="shared" si="147"/>
        <v>0</v>
      </c>
      <c r="AR82" s="177">
        <f t="shared" si="147"/>
        <v>0</v>
      </c>
      <c r="AS82" s="177">
        <f t="shared" si="147"/>
        <v>1.71</v>
      </c>
      <c r="AT82" s="177">
        <f t="shared" si="147"/>
        <v>0</v>
      </c>
      <c r="AU82" s="177">
        <f t="shared" si="147"/>
        <v>0</v>
      </c>
      <c r="AV82" s="177">
        <f t="shared" si="147"/>
        <v>0</v>
      </c>
      <c r="AW82" s="177">
        <f t="shared" si="147"/>
        <v>0</v>
      </c>
      <c r="AX82" s="177">
        <f t="shared" si="147"/>
        <v>0</v>
      </c>
      <c r="AY82" s="177">
        <f t="shared" si="147"/>
        <v>0</v>
      </c>
      <c r="AZ82" s="177">
        <f t="shared" si="147"/>
        <v>0</v>
      </c>
      <c r="BA82" s="177">
        <f t="shared" si="147"/>
        <v>0</v>
      </c>
      <c r="BB82" s="177">
        <f t="shared" si="147"/>
        <v>0</v>
      </c>
      <c r="BC82" s="177">
        <f t="shared" si="147"/>
        <v>0</v>
      </c>
      <c r="BD82" s="178">
        <f t="shared" si="147"/>
        <v>0</v>
      </c>
      <c r="BE82" s="179">
        <f t="shared" ref="BE82:BJ82" si="148">IFERROR(ROUND($BZ82/$BZ131*BE131,3),0)</f>
        <v>0</v>
      </c>
      <c r="BF82" s="177">
        <f t="shared" si="148"/>
        <v>0</v>
      </c>
      <c r="BG82" s="177">
        <f t="shared" si="148"/>
        <v>0</v>
      </c>
      <c r="BH82" s="177">
        <f t="shared" si="148"/>
        <v>0</v>
      </c>
      <c r="BI82" s="177">
        <f t="shared" si="148"/>
        <v>0</v>
      </c>
      <c r="BJ82" s="180">
        <f t="shared" si="148"/>
        <v>0</v>
      </c>
      <c r="BK82" s="181">
        <v>32.799999999999997</v>
      </c>
      <c r="BL82" s="182"/>
      <c r="BM82" s="181"/>
      <c r="BN82" s="183"/>
      <c r="BO82" s="181"/>
      <c r="BP82" s="183"/>
      <c r="BQ82" s="181"/>
      <c r="BR82" s="183"/>
      <c r="BS82" s="181"/>
      <c r="BT82" s="183"/>
      <c r="BU82" s="181"/>
      <c r="BV82" s="183"/>
      <c r="BW82" s="181"/>
      <c r="BX82" s="183"/>
      <c r="BY82" s="146">
        <f>BK82+BM82+BO82+BQ82+BS82+BU82+BW82</f>
        <v>32.799999999999997</v>
      </c>
      <c r="BZ82" s="146">
        <f>BL82+BN82+BP82+BR82+BT82+BV82+BX82</f>
        <v>0</v>
      </c>
      <c r="CA82" s="178">
        <f>BY82+BZ82</f>
        <v>32.799999999999997</v>
      </c>
      <c r="CB82" s="59">
        <f t="shared" si="138"/>
        <v>0</v>
      </c>
    </row>
    <row r="83" spans="1:80" x14ac:dyDescent="0.25">
      <c r="A83" s="240" t="s">
        <v>256</v>
      </c>
      <c r="B83" s="241"/>
      <c r="C83" s="242">
        <f t="shared" ref="C83:BD83" si="149">IFERROR(ROUND($BY83/$BY131*C131,3),0)</f>
        <v>16.305</v>
      </c>
      <c r="D83" s="242">
        <f t="shared" si="149"/>
        <v>0</v>
      </c>
      <c r="E83" s="242">
        <f t="shared" si="149"/>
        <v>0</v>
      </c>
      <c r="F83" s="242">
        <f t="shared" si="149"/>
        <v>0</v>
      </c>
      <c r="G83" s="242">
        <f t="shared" si="149"/>
        <v>0</v>
      </c>
      <c r="H83" s="242">
        <f t="shared" si="149"/>
        <v>0</v>
      </c>
      <c r="I83" s="242">
        <f t="shared" si="149"/>
        <v>0</v>
      </c>
      <c r="J83" s="242">
        <f t="shared" si="149"/>
        <v>0</v>
      </c>
      <c r="K83" s="242">
        <f t="shared" si="149"/>
        <v>0</v>
      </c>
      <c r="L83" s="242">
        <f t="shared" si="149"/>
        <v>0</v>
      </c>
      <c r="M83" s="242">
        <f t="shared" si="149"/>
        <v>0</v>
      </c>
      <c r="N83" s="242">
        <f t="shared" si="149"/>
        <v>0</v>
      </c>
      <c r="O83" s="242">
        <f t="shared" si="149"/>
        <v>0.38</v>
      </c>
      <c r="P83" s="242">
        <f t="shared" si="149"/>
        <v>0</v>
      </c>
      <c r="Q83" s="242">
        <f t="shared" si="149"/>
        <v>0</v>
      </c>
      <c r="R83" s="242">
        <f t="shared" si="149"/>
        <v>0</v>
      </c>
      <c r="S83" s="242">
        <f t="shared" si="149"/>
        <v>0</v>
      </c>
      <c r="T83" s="242">
        <f t="shared" si="149"/>
        <v>0</v>
      </c>
      <c r="U83" s="242">
        <f t="shared" si="149"/>
        <v>6.585</v>
      </c>
      <c r="V83" s="242">
        <f t="shared" si="149"/>
        <v>0</v>
      </c>
      <c r="W83" s="242">
        <f t="shared" si="149"/>
        <v>0</v>
      </c>
      <c r="X83" s="242">
        <f t="shared" si="149"/>
        <v>0</v>
      </c>
      <c r="Y83" s="242">
        <f t="shared" si="149"/>
        <v>0</v>
      </c>
      <c r="Z83" s="242">
        <f t="shared" si="149"/>
        <v>0</v>
      </c>
      <c r="AA83" s="242">
        <f t="shared" si="149"/>
        <v>6.8070000000000004</v>
      </c>
      <c r="AB83" s="242">
        <f t="shared" si="149"/>
        <v>0</v>
      </c>
      <c r="AC83" s="242">
        <f t="shared" si="149"/>
        <v>0</v>
      </c>
      <c r="AD83" s="242">
        <f t="shared" si="149"/>
        <v>0</v>
      </c>
      <c r="AE83" s="242">
        <f t="shared" si="149"/>
        <v>0</v>
      </c>
      <c r="AF83" s="242">
        <f t="shared" si="149"/>
        <v>0</v>
      </c>
      <c r="AG83" s="242">
        <f t="shared" si="149"/>
        <v>0.19</v>
      </c>
      <c r="AH83" s="242">
        <f t="shared" si="149"/>
        <v>0</v>
      </c>
      <c r="AI83" s="242">
        <f t="shared" si="149"/>
        <v>0</v>
      </c>
      <c r="AJ83" s="242">
        <f t="shared" si="149"/>
        <v>0</v>
      </c>
      <c r="AK83" s="242">
        <f t="shared" si="149"/>
        <v>0</v>
      </c>
      <c r="AL83" s="242">
        <f t="shared" si="149"/>
        <v>0</v>
      </c>
      <c r="AM83" s="242">
        <f t="shared" si="149"/>
        <v>0.82299999999999995</v>
      </c>
      <c r="AN83" s="242">
        <f t="shared" si="149"/>
        <v>0</v>
      </c>
      <c r="AO83" s="242">
        <f t="shared" si="149"/>
        <v>0</v>
      </c>
      <c r="AP83" s="242">
        <f t="shared" si="149"/>
        <v>0</v>
      </c>
      <c r="AQ83" s="242">
        <f t="shared" si="149"/>
        <v>0</v>
      </c>
      <c r="AR83" s="242">
        <f t="shared" si="149"/>
        <v>0</v>
      </c>
      <c r="AS83" s="242">
        <f t="shared" si="149"/>
        <v>1.71</v>
      </c>
      <c r="AT83" s="242">
        <f t="shared" si="149"/>
        <v>0</v>
      </c>
      <c r="AU83" s="242">
        <f t="shared" si="149"/>
        <v>0</v>
      </c>
      <c r="AV83" s="242">
        <f t="shared" si="149"/>
        <v>0</v>
      </c>
      <c r="AW83" s="242">
        <f t="shared" si="149"/>
        <v>0</v>
      </c>
      <c r="AX83" s="242">
        <f t="shared" si="149"/>
        <v>0</v>
      </c>
      <c r="AY83" s="242">
        <f t="shared" si="149"/>
        <v>0</v>
      </c>
      <c r="AZ83" s="242">
        <f t="shared" si="149"/>
        <v>0</v>
      </c>
      <c r="BA83" s="242">
        <f t="shared" si="149"/>
        <v>0</v>
      </c>
      <c r="BB83" s="242">
        <f t="shared" si="149"/>
        <v>0</v>
      </c>
      <c r="BC83" s="242">
        <f t="shared" si="149"/>
        <v>0</v>
      </c>
      <c r="BD83" s="242">
        <f t="shared" si="149"/>
        <v>0</v>
      </c>
      <c r="BE83" s="245">
        <f t="shared" ref="BE83:BJ83" si="150">IFERROR(ROUND($BZ83/$BZ131*BE131,3),0)</f>
        <v>0</v>
      </c>
      <c r="BF83" s="245">
        <f t="shared" si="150"/>
        <v>0</v>
      </c>
      <c r="BG83" s="245">
        <f t="shared" si="150"/>
        <v>0</v>
      </c>
      <c r="BH83" s="245">
        <f t="shared" si="150"/>
        <v>0</v>
      </c>
      <c r="BI83" s="245">
        <f t="shared" si="150"/>
        <v>0</v>
      </c>
      <c r="BJ83" s="245">
        <f t="shared" si="150"/>
        <v>0</v>
      </c>
      <c r="BK83" s="247">
        <v>32.799999999999997</v>
      </c>
      <c r="BL83" s="248"/>
      <c r="BM83" s="247"/>
      <c r="BN83" s="249"/>
      <c r="BO83" s="247"/>
      <c r="BP83" s="249"/>
      <c r="BQ83" s="247"/>
      <c r="BR83" s="249"/>
      <c r="BS83" s="247"/>
      <c r="BT83" s="249"/>
      <c r="BU83" s="247"/>
      <c r="BV83" s="249"/>
      <c r="BW83" s="247"/>
      <c r="BX83" s="249"/>
      <c r="BY83" s="245">
        <f t="shared" ref="BY83:BZ94" si="151">BK83+BM83+BO83+BQ83+BS83+BU83+BW83</f>
        <v>32.799999999999997</v>
      </c>
      <c r="BZ83" s="245">
        <f t="shared" si="151"/>
        <v>0</v>
      </c>
      <c r="CA83" s="244">
        <f>BY83+BZ83</f>
        <v>32.799999999999997</v>
      </c>
      <c r="CB83" s="59">
        <f>SUM(C83:BJ83)-CA83</f>
        <v>0</v>
      </c>
    </row>
    <row r="84" spans="1:80" x14ac:dyDescent="0.25">
      <c r="A84" s="255" t="s">
        <v>257</v>
      </c>
      <c r="B84" s="3"/>
      <c r="C84" s="69">
        <f t="shared" ref="C84:BD84" si="152">IFERROR(ROUND($BY84/$BY131*C131,3),0)</f>
        <v>195.958</v>
      </c>
      <c r="D84" s="69">
        <f t="shared" si="152"/>
        <v>0</v>
      </c>
      <c r="E84" s="69">
        <f t="shared" si="152"/>
        <v>0</v>
      </c>
      <c r="F84" s="69">
        <f t="shared" si="152"/>
        <v>0</v>
      </c>
      <c r="G84" s="69">
        <f t="shared" si="152"/>
        <v>0</v>
      </c>
      <c r="H84" s="69">
        <f t="shared" si="152"/>
        <v>0</v>
      </c>
      <c r="I84" s="69">
        <f t="shared" si="152"/>
        <v>0</v>
      </c>
      <c r="J84" s="69">
        <f t="shared" si="152"/>
        <v>0</v>
      </c>
      <c r="K84" s="69">
        <f t="shared" si="152"/>
        <v>0</v>
      </c>
      <c r="L84" s="69">
        <f t="shared" si="152"/>
        <v>0</v>
      </c>
      <c r="M84" s="69">
        <f t="shared" si="152"/>
        <v>0</v>
      </c>
      <c r="N84" s="69">
        <f t="shared" si="152"/>
        <v>0</v>
      </c>
      <c r="O84" s="69">
        <f t="shared" si="152"/>
        <v>4.5659999999999998</v>
      </c>
      <c r="P84" s="69">
        <f t="shared" si="152"/>
        <v>0</v>
      </c>
      <c r="Q84" s="69">
        <f t="shared" si="152"/>
        <v>0</v>
      </c>
      <c r="R84" s="69">
        <f t="shared" si="152"/>
        <v>0</v>
      </c>
      <c r="S84" s="69">
        <f t="shared" si="152"/>
        <v>0</v>
      </c>
      <c r="T84" s="69">
        <f t="shared" si="152"/>
        <v>0</v>
      </c>
      <c r="U84" s="69">
        <f t="shared" si="152"/>
        <v>79.144000000000005</v>
      </c>
      <c r="V84" s="69">
        <f t="shared" si="152"/>
        <v>0</v>
      </c>
      <c r="W84" s="69">
        <f t="shared" si="152"/>
        <v>0</v>
      </c>
      <c r="X84" s="69">
        <f t="shared" si="152"/>
        <v>0</v>
      </c>
      <c r="Y84" s="69">
        <f t="shared" si="152"/>
        <v>0</v>
      </c>
      <c r="Z84" s="69">
        <f t="shared" si="152"/>
        <v>0</v>
      </c>
      <c r="AA84" s="69">
        <f t="shared" si="152"/>
        <v>81.808000000000007</v>
      </c>
      <c r="AB84" s="69">
        <f t="shared" si="152"/>
        <v>0</v>
      </c>
      <c r="AC84" s="69">
        <f t="shared" si="152"/>
        <v>0</v>
      </c>
      <c r="AD84" s="69">
        <f t="shared" si="152"/>
        <v>0</v>
      </c>
      <c r="AE84" s="69">
        <f t="shared" si="152"/>
        <v>0</v>
      </c>
      <c r="AF84" s="69">
        <f t="shared" si="152"/>
        <v>0</v>
      </c>
      <c r="AG84" s="69">
        <f t="shared" si="152"/>
        <v>2.2829999999999999</v>
      </c>
      <c r="AH84" s="69">
        <f t="shared" si="152"/>
        <v>0</v>
      </c>
      <c r="AI84" s="69">
        <f t="shared" si="152"/>
        <v>0</v>
      </c>
      <c r="AJ84" s="69">
        <f t="shared" si="152"/>
        <v>0</v>
      </c>
      <c r="AK84" s="69">
        <f t="shared" si="152"/>
        <v>0</v>
      </c>
      <c r="AL84" s="69">
        <f t="shared" si="152"/>
        <v>0</v>
      </c>
      <c r="AM84" s="69">
        <f t="shared" si="152"/>
        <v>9.8930000000000007</v>
      </c>
      <c r="AN84" s="69">
        <f t="shared" si="152"/>
        <v>0</v>
      </c>
      <c r="AO84" s="69">
        <f t="shared" si="152"/>
        <v>0</v>
      </c>
      <c r="AP84" s="69">
        <f t="shared" si="152"/>
        <v>0</v>
      </c>
      <c r="AQ84" s="69">
        <f t="shared" si="152"/>
        <v>0</v>
      </c>
      <c r="AR84" s="69">
        <f t="shared" si="152"/>
        <v>0</v>
      </c>
      <c r="AS84" s="69">
        <f t="shared" si="152"/>
        <v>20.547000000000001</v>
      </c>
      <c r="AT84" s="69">
        <f t="shared" si="152"/>
        <v>0</v>
      </c>
      <c r="AU84" s="69">
        <f t="shared" si="152"/>
        <v>0</v>
      </c>
      <c r="AV84" s="69">
        <f t="shared" si="152"/>
        <v>0</v>
      </c>
      <c r="AW84" s="69">
        <f t="shared" si="152"/>
        <v>0</v>
      </c>
      <c r="AX84" s="69">
        <f t="shared" si="152"/>
        <v>0</v>
      </c>
      <c r="AY84" s="69">
        <f t="shared" si="152"/>
        <v>0</v>
      </c>
      <c r="AZ84" s="69">
        <f t="shared" si="152"/>
        <v>0</v>
      </c>
      <c r="BA84" s="69">
        <f t="shared" si="152"/>
        <v>0</v>
      </c>
      <c r="BB84" s="69">
        <f t="shared" si="152"/>
        <v>0</v>
      </c>
      <c r="BC84" s="69">
        <f t="shared" si="152"/>
        <v>0</v>
      </c>
      <c r="BD84" s="69">
        <f t="shared" si="152"/>
        <v>0</v>
      </c>
      <c r="BE84" s="146">
        <f t="shared" ref="BE84:BJ84" si="153">IFERROR(ROUND($BZ84/$BZ131*BE131,3),0)</f>
        <v>0</v>
      </c>
      <c r="BF84" s="146">
        <f t="shared" si="153"/>
        <v>0</v>
      </c>
      <c r="BG84" s="146">
        <f t="shared" si="153"/>
        <v>0</v>
      </c>
      <c r="BH84" s="146">
        <f t="shared" si="153"/>
        <v>0</v>
      </c>
      <c r="BI84" s="146">
        <f t="shared" si="153"/>
        <v>0</v>
      </c>
      <c r="BJ84" s="146">
        <f t="shared" si="153"/>
        <v>0</v>
      </c>
      <c r="BK84" s="143">
        <v>394.2</v>
      </c>
      <c r="BL84" s="144"/>
      <c r="BM84" s="143"/>
      <c r="BN84" s="187"/>
      <c r="BO84" s="143"/>
      <c r="BP84" s="187"/>
      <c r="BQ84" s="143"/>
      <c r="BR84" s="187"/>
      <c r="BS84" s="143"/>
      <c r="BT84" s="187"/>
      <c r="BU84" s="143"/>
      <c r="BV84" s="187"/>
      <c r="BW84" s="143"/>
      <c r="BX84" s="187"/>
      <c r="BY84" s="146">
        <f t="shared" si="151"/>
        <v>394.2</v>
      </c>
      <c r="BZ84" s="146">
        <f t="shared" si="151"/>
        <v>0</v>
      </c>
      <c r="CA84" s="145">
        <f t="shared" ref="CA84:CA96" si="154">BY84+BZ84</f>
        <v>394.2</v>
      </c>
      <c r="CB84" s="59">
        <f t="shared" si="138"/>
        <v>-9.9999999991950972E-4</v>
      </c>
    </row>
    <row r="85" spans="1:80" x14ac:dyDescent="0.25">
      <c r="A85" s="256" t="s">
        <v>258</v>
      </c>
      <c r="B85" s="241"/>
      <c r="C85" s="242">
        <f t="shared" ref="C85:BD85" si="155">IFERROR(ROUND($BY85/$BY131*C131,3),0)</f>
        <v>195.958</v>
      </c>
      <c r="D85" s="242">
        <f t="shared" si="155"/>
        <v>0</v>
      </c>
      <c r="E85" s="242">
        <f t="shared" si="155"/>
        <v>0</v>
      </c>
      <c r="F85" s="242">
        <f t="shared" si="155"/>
        <v>0</v>
      </c>
      <c r="G85" s="242">
        <f t="shared" si="155"/>
        <v>0</v>
      </c>
      <c r="H85" s="242">
        <f t="shared" si="155"/>
        <v>0</v>
      </c>
      <c r="I85" s="242">
        <f t="shared" si="155"/>
        <v>0</v>
      </c>
      <c r="J85" s="242">
        <f t="shared" si="155"/>
        <v>0</v>
      </c>
      <c r="K85" s="242">
        <f t="shared" si="155"/>
        <v>0</v>
      </c>
      <c r="L85" s="242">
        <f t="shared" si="155"/>
        <v>0</v>
      </c>
      <c r="M85" s="242">
        <f t="shared" si="155"/>
        <v>0</v>
      </c>
      <c r="N85" s="242">
        <f t="shared" si="155"/>
        <v>0</v>
      </c>
      <c r="O85" s="242">
        <f t="shared" si="155"/>
        <v>4.5659999999999998</v>
      </c>
      <c r="P85" s="242">
        <f t="shared" si="155"/>
        <v>0</v>
      </c>
      <c r="Q85" s="242">
        <f t="shared" si="155"/>
        <v>0</v>
      </c>
      <c r="R85" s="242">
        <f t="shared" si="155"/>
        <v>0</v>
      </c>
      <c r="S85" s="242">
        <f t="shared" si="155"/>
        <v>0</v>
      </c>
      <c r="T85" s="242">
        <f t="shared" si="155"/>
        <v>0</v>
      </c>
      <c r="U85" s="242">
        <f t="shared" si="155"/>
        <v>79.144000000000005</v>
      </c>
      <c r="V85" s="242">
        <f t="shared" si="155"/>
        <v>0</v>
      </c>
      <c r="W85" s="242">
        <f t="shared" si="155"/>
        <v>0</v>
      </c>
      <c r="X85" s="242">
        <f t="shared" si="155"/>
        <v>0</v>
      </c>
      <c r="Y85" s="242">
        <f t="shared" si="155"/>
        <v>0</v>
      </c>
      <c r="Z85" s="242">
        <f t="shared" si="155"/>
        <v>0</v>
      </c>
      <c r="AA85" s="242">
        <f t="shared" si="155"/>
        <v>81.808000000000007</v>
      </c>
      <c r="AB85" s="242">
        <f t="shared" si="155"/>
        <v>0</v>
      </c>
      <c r="AC85" s="242">
        <f t="shared" si="155"/>
        <v>0</v>
      </c>
      <c r="AD85" s="242">
        <f t="shared" si="155"/>
        <v>0</v>
      </c>
      <c r="AE85" s="242">
        <f t="shared" si="155"/>
        <v>0</v>
      </c>
      <c r="AF85" s="242">
        <f t="shared" si="155"/>
        <v>0</v>
      </c>
      <c r="AG85" s="242">
        <f t="shared" si="155"/>
        <v>2.2829999999999999</v>
      </c>
      <c r="AH85" s="242">
        <f t="shared" si="155"/>
        <v>0</v>
      </c>
      <c r="AI85" s="242">
        <f t="shared" si="155"/>
        <v>0</v>
      </c>
      <c r="AJ85" s="242">
        <f t="shared" si="155"/>
        <v>0</v>
      </c>
      <c r="AK85" s="242">
        <f t="shared" si="155"/>
        <v>0</v>
      </c>
      <c r="AL85" s="242">
        <f t="shared" si="155"/>
        <v>0</v>
      </c>
      <c r="AM85" s="242">
        <f t="shared" si="155"/>
        <v>9.8930000000000007</v>
      </c>
      <c r="AN85" s="242">
        <f t="shared" si="155"/>
        <v>0</v>
      </c>
      <c r="AO85" s="242">
        <f t="shared" si="155"/>
        <v>0</v>
      </c>
      <c r="AP85" s="242">
        <f t="shared" si="155"/>
        <v>0</v>
      </c>
      <c r="AQ85" s="242">
        <f t="shared" si="155"/>
        <v>0</v>
      </c>
      <c r="AR85" s="242">
        <f t="shared" si="155"/>
        <v>0</v>
      </c>
      <c r="AS85" s="242">
        <f t="shared" si="155"/>
        <v>20.547000000000001</v>
      </c>
      <c r="AT85" s="242">
        <f t="shared" si="155"/>
        <v>0</v>
      </c>
      <c r="AU85" s="242">
        <f t="shared" si="155"/>
        <v>0</v>
      </c>
      <c r="AV85" s="242">
        <f t="shared" si="155"/>
        <v>0</v>
      </c>
      <c r="AW85" s="242">
        <f t="shared" si="155"/>
        <v>0</v>
      </c>
      <c r="AX85" s="242">
        <f t="shared" si="155"/>
        <v>0</v>
      </c>
      <c r="AY85" s="242">
        <f t="shared" si="155"/>
        <v>0</v>
      </c>
      <c r="AZ85" s="242">
        <f t="shared" si="155"/>
        <v>0</v>
      </c>
      <c r="BA85" s="242">
        <f t="shared" si="155"/>
        <v>0</v>
      </c>
      <c r="BB85" s="242">
        <f t="shared" si="155"/>
        <v>0</v>
      </c>
      <c r="BC85" s="242">
        <f t="shared" si="155"/>
        <v>0</v>
      </c>
      <c r="BD85" s="242">
        <f t="shared" si="155"/>
        <v>0</v>
      </c>
      <c r="BE85" s="245">
        <f t="shared" ref="BE85:BJ85" si="156">IFERROR(ROUND($BZ85/$BZ131*BE131,3),0)</f>
        <v>0</v>
      </c>
      <c r="BF85" s="245">
        <f t="shared" si="156"/>
        <v>0</v>
      </c>
      <c r="BG85" s="245">
        <f t="shared" si="156"/>
        <v>0</v>
      </c>
      <c r="BH85" s="245">
        <f t="shared" si="156"/>
        <v>0</v>
      </c>
      <c r="BI85" s="245">
        <f t="shared" si="156"/>
        <v>0</v>
      </c>
      <c r="BJ85" s="245">
        <f t="shared" si="156"/>
        <v>0</v>
      </c>
      <c r="BK85" s="247">
        <v>394.2</v>
      </c>
      <c r="BL85" s="248"/>
      <c r="BM85" s="247"/>
      <c r="BN85" s="249"/>
      <c r="BO85" s="247"/>
      <c r="BP85" s="249"/>
      <c r="BQ85" s="247"/>
      <c r="BR85" s="249"/>
      <c r="BS85" s="247"/>
      <c r="BT85" s="249"/>
      <c r="BU85" s="247"/>
      <c r="BV85" s="249"/>
      <c r="BW85" s="247"/>
      <c r="BX85" s="249"/>
      <c r="BY85" s="245">
        <f t="shared" si="151"/>
        <v>394.2</v>
      </c>
      <c r="BZ85" s="245">
        <f t="shared" si="151"/>
        <v>0</v>
      </c>
      <c r="CA85" s="244">
        <f>BY85+BZ85</f>
        <v>394.2</v>
      </c>
      <c r="CB85" s="59">
        <f>SUM(C85:BJ85)-CA85</f>
        <v>-9.9999999991950972E-4</v>
      </c>
    </row>
    <row r="86" spans="1:80" x14ac:dyDescent="0.25">
      <c r="A86" s="255" t="s">
        <v>52</v>
      </c>
      <c r="B86" s="3"/>
      <c r="C86" s="69">
        <f t="shared" ref="C86:BD86" si="157">IFERROR(ROUND($BY86/$BY131*C131,3),0)</f>
        <v>8.3019999999999996</v>
      </c>
      <c r="D86" s="185">
        <f t="shared" si="157"/>
        <v>0</v>
      </c>
      <c r="E86" s="185">
        <f t="shared" si="157"/>
        <v>0</v>
      </c>
      <c r="F86" s="185">
        <f t="shared" si="157"/>
        <v>0</v>
      </c>
      <c r="G86" s="185">
        <f t="shared" si="157"/>
        <v>0</v>
      </c>
      <c r="H86" s="185">
        <f t="shared" si="157"/>
        <v>0</v>
      </c>
      <c r="I86" s="185">
        <f t="shared" si="157"/>
        <v>0</v>
      </c>
      <c r="J86" s="185">
        <f t="shared" si="157"/>
        <v>0</v>
      </c>
      <c r="K86" s="185">
        <f t="shared" si="157"/>
        <v>0</v>
      </c>
      <c r="L86" s="185">
        <f t="shared" si="157"/>
        <v>0</v>
      </c>
      <c r="M86" s="185">
        <f t="shared" si="157"/>
        <v>0</v>
      </c>
      <c r="N86" s="185">
        <f t="shared" si="157"/>
        <v>0</v>
      </c>
      <c r="O86" s="185">
        <f t="shared" si="157"/>
        <v>0.193</v>
      </c>
      <c r="P86" s="185">
        <f t="shared" si="157"/>
        <v>0</v>
      </c>
      <c r="Q86" s="185">
        <f t="shared" si="157"/>
        <v>0</v>
      </c>
      <c r="R86" s="185">
        <f t="shared" si="157"/>
        <v>0</v>
      </c>
      <c r="S86" s="185">
        <f t="shared" si="157"/>
        <v>0</v>
      </c>
      <c r="T86" s="145">
        <f t="shared" si="157"/>
        <v>0</v>
      </c>
      <c r="U86" s="69">
        <f t="shared" si="157"/>
        <v>3.3530000000000002</v>
      </c>
      <c r="V86" s="185">
        <f t="shared" si="157"/>
        <v>0</v>
      </c>
      <c r="W86" s="185">
        <f t="shared" si="157"/>
        <v>0</v>
      </c>
      <c r="X86" s="185">
        <f t="shared" si="157"/>
        <v>0</v>
      </c>
      <c r="Y86" s="185">
        <f t="shared" si="157"/>
        <v>0</v>
      </c>
      <c r="Z86" s="185">
        <f t="shared" si="157"/>
        <v>0</v>
      </c>
      <c r="AA86" s="185">
        <f t="shared" si="157"/>
        <v>3.4660000000000002</v>
      </c>
      <c r="AB86" s="185">
        <f t="shared" si="157"/>
        <v>0</v>
      </c>
      <c r="AC86" s="185">
        <f t="shared" si="157"/>
        <v>0</v>
      </c>
      <c r="AD86" s="185">
        <f t="shared" si="157"/>
        <v>0</v>
      </c>
      <c r="AE86" s="185">
        <f t="shared" si="157"/>
        <v>0</v>
      </c>
      <c r="AF86" s="185">
        <f t="shared" si="157"/>
        <v>0</v>
      </c>
      <c r="AG86" s="185">
        <f t="shared" si="157"/>
        <v>9.7000000000000003E-2</v>
      </c>
      <c r="AH86" s="185">
        <f t="shared" si="157"/>
        <v>0</v>
      </c>
      <c r="AI86" s="185">
        <f t="shared" si="157"/>
        <v>0</v>
      </c>
      <c r="AJ86" s="185">
        <f t="shared" si="157"/>
        <v>0</v>
      </c>
      <c r="AK86" s="185">
        <f t="shared" si="157"/>
        <v>0</v>
      </c>
      <c r="AL86" s="145">
        <f t="shared" si="157"/>
        <v>0</v>
      </c>
      <c r="AM86" s="69">
        <f t="shared" si="157"/>
        <v>0.41899999999999998</v>
      </c>
      <c r="AN86" s="185">
        <f t="shared" si="157"/>
        <v>0</v>
      </c>
      <c r="AO86" s="185">
        <f t="shared" si="157"/>
        <v>0</v>
      </c>
      <c r="AP86" s="185">
        <f t="shared" si="157"/>
        <v>0</v>
      </c>
      <c r="AQ86" s="185">
        <f t="shared" si="157"/>
        <v>0</v>
      </c>
      <c r="AR86" s="185">
        <f t="shared" si="157"/>
        <v>0</v>
      </c>
      <c r="AS86" s="185">
        <f t="shared" si="157"/>
        <v>0.87</v>
      </c>
      <c r="AT86" s="185">
        <f t="shared" si="157"/>
        <v>0</v>
      </c>
      <c r="AU86" s="185">
        <f t="shared" si="157"/>
        <v>0</v>
      </c>
      <c r="AV86" s="185">
        <f t="shared" si="157"/>
        <v>0</v>
      </c>
      <c r="AW86" s="185">
        <f t="shared" si="157"/>
        <v>0</v>
      </c>
      <c r="AX86" s="185">
        <f t="shared" si="157"/>
        <v>0</v>
      </c>
      <c r="AY86" s="185">
        <f t="shared" si="157"/>
        <v>0</v>
      </c>
      <c r="AZ86" s="185">
        <f t="shared" si="157"/>
        <v>0</v>
      </c>
      <c r="BA86" s="185">
        <f t="shared" si="157"/>
        <v>0</v>
      </c>
      <c r="BB86" s="185">
        <f t="shared" si="157"/>
        <v>0</v>
      </c>
      <c r="BC86" s="185">
        <f t="shared" si="157"/>
        <v>0</v>
      </c>
      <c r="BD86" s="145">
        <f t="shared" si="157"/>
        <v>0</v>
      </c>
      <c r="BE86" s="146">
        <f t="shared" ref="BE86:BJ86" si="158">IFERROR(ROUND($BZ86/$BZ131*BE131,3),0)</f>
        <v>0</v>
      </c>
      <c r="BF86" s="185">
        <f t="shared" si="158"/>
        <v>0</v>
      </c>
      <c r="BG86" s="185">
        <f t="shared" si="158"/>
        <v>0</v>
      </c>
      <c r="BH86" s="185">
        <f t="shared" si="158"/>
        <v>0</v>
      </c>
      <c r="BI86" s="185">
        <f t="shared" si="158"/>
        <v>0</v>
      </c>
      <c r="BJ86" s="186">
        <f t="shared" si="158"/>
        <v>0</v>
      </c>
      <c r="BK86" s="143">
        <v>16.7</v>
      </c>
      <c r="BL86" s="144"/>
      <c r="BM86" s="143"/>
      <c r="BN86" s="187"/>
      <c r="BO86" s="143"/>
      <c r="BP86" s="187"/>
      <c r="BQ86" s="143"/>
      <c r="BR86" s="187"/>
      <c r="BS86" s="143"/>
      <c r="BT86" s="187"/>
      <c r="BU86" s="143"/>
      <c r="BV86" s="187"/>
      <c r="BW86" s="143"/>
      <c r="BX86" s="187"/>
      <c r="BY86" s="146">
        <f t="shared" si="151"/>
        <v>16.7</v>
      </c>
      <c r="BZ86" s="146">
        <f t="shared" si="151"/>
        <v>0</v>
      </c>
      <c r="CA86" s="145">
        <f t="shared" si="154"/>
        <v>16.7</v>
      </c>
      <c r="CB86" s="59">
        <f t="shared" si="138"/>
        <v>0</v>
      </c>
    </row>
    <row r="87" spans="1:80" x14ac:dyDescent="0.25">
      <c r="A87" s="184" t="s">
        <v>53</v>
      </c>
      <c r="B87" s="3"/>
      <c r="C87" s="69">
        <f t="shared" ref="C87:BD87" si="159">IFERROR(ROUND($BY87/$BY131*C131,3),0)</f>
        <v>0</v>
      </c>
      <c r="D87" s="185">
        <f t="shared" si="159"/>
        <v>0</v>
      </c>
      <c r="E87" s="185">
        <f t="shared" si="159"/>
        <v>0</v>
      </c>
      <c r="F87" s="185">
        <f t="shared" si="159"/>
        <v>0</v>
      </c>
      <c r="G87" s="185">
        <f t="shared" si="159"/>
        <v>0</v>
      </c>
      <c r="H87" s="185">
        <f t="shared" si="159"/>
        <v>0</v>
      </c>
      <c r="I87" s="185">
        <f t="shared" si="159"/>
        <v>0</v>
      </c>
      <c r="J87" s="185">
        <f t="shared" si="159"/>
        <v>0</v>
      </c>
      <c r="K87" s="185">
        <f t="shared" si="159"/>
        <v>0</v>
      </c>
      <c r="L87" s="185">
        <f t="shared" si="159"/>
        <v>0</v>
      </c>
      <c r="M87" s="185">
        <f t="shared" si="159"/>
        <v>0</v>
      </c>
      <c r="N87" s="185">
        <f t="shared" si="159"/>
        <v>0</v>
      </c>
      <c r="O87" s="185">
        <f t="shared" si="159"/>
        <v>0</v>
      </c>
      <c r="P87" s="185">
        <f t="shared" si="159"/>
        <v>0</v>
      </c>
      <c r="Q87" s="185">
        <f t="shared" si="159"/>
        <v>0</v>
      </c>
      <c r="R87" s="185">
        <f t="shared" si="159"/>
        <v>0</v>
      </c>
      <c r="S87" s="185">
        <f t="shared" si="159"/>
        <v>0</v>
      </c>
      <c r="T87" s="145">
        <f t="shared" si="159"/>
        <v>0</v>
      </c>
      <c r="U87" s="69">
        <f t="shared" si="159"/>
        <v>0</v>
      </c>
      <c r="V87" s="185">
        <f t="shared" si="159"/>
        <v>0</v>
      </c>
      <c r="W87" s="185">
        <f t="shared" si="159"/>
        <v>0</v>
      </c>
      <c r="X87" s="185">
        <f t="shared" si="159"/>
        <v>0</v>
      </c>
      <c r="Y87" s="185">
        <f t="shared" si="159"/>
        <v>0</v>
      </c>
      <c r="Z87" s="185">
        <f t="shared" si="159"/>
        <v>0</v>
      </c>
      <c r="AA87" s="185">
        <f t="shared" si="159"/>
        <v>0</v>
      </c>
      <c r="AB87" s="185">
        <f t="shared" si="159"/>
        <v>0</v>
      </c>
      <c r="AC87" s="185">
        <f t="shared" si="159"/>
        <v>0</v>
      </c>
      <c r="AD87" s="185">
        <f t="shared" si="159"/>
        <v>0</v>
      </c>
      <c r="AE87" s="185">
        <f t="shared" si="159"/>
        <v>0</v>
      </c>
      <c r="AF87" s="185">
        <f t="shared" si="159"/>
        <v>0</v>
      </c>
      <c r="AG87" s="185">
        <f t="shared" si="159"/>
        <v>0</v>
      </c>
      <c r="AH87" s="185">
        <f t="shared" si="159"/>
        <v>0</v>
      </c>
      <c r="AI87" s="185">
        <f t="shared" si="159"/>
        <v>0</v>
      </c>
      <c r="AJ87" s="185">
        <f t="shared" si="159"/>
        <v>0</v>
      </c>
      <c r="AK87" s="185">
        <f t="shared" si="159"/>
        <v>0</v>
      </c>
      <c r="AL87" s="145">
        <f t="shared" si="159"/>
        <v>0</v>
      </c>
      <c r="AM87" s="69">
        <f t="shared" si="159"/>
        <v>0</v>
      </c>
      <c r="AN87" s="185">
        <f t="shared" si="159"/>
        <v>0</v>
      </c>
      <c r="AO87" s="185">
        <f t="shared" si="159"/>
        <v>0</v>
      </c>
      <c r="AP87" s="185">
        <f t="shared" si="159"/>
        <v>0</v>
      </c>
      <c r="AQ87" s="185">
        <f t="shared" si="159"/>
        <v>0</v>
      </c>
      <c r="AR87" s="185">
        <f t="shared" si="159"/>
        <v>0</v>
      </c>
      <c r="AS87" s="185">
        <f t="shared" si="159"/>
        <v>0</v>
      </c>
      <c r="AT87" s="185">
        <f t="shared" si="159"/>
        <v>0</v>
      </c>
      <c r="AU87" s="185">
        <f t="shared" si="159"/>
        <v>0</v>
      </c>
      <c r="AV87" s="185">
        <f t="shared" si="159"/>
        <v>0</v>
      </c>
      <c r="AW87" s="185">
        <f t="shared" si="159"/>
        <v>0</v>
      </c>
      <c r="AX87" s="185">
        <f t="shared" si="159"/>
        <v>0</v>
      </c>
      <c r="AY87" s="185">
        <f t="shared" si="159"/>
        <v>0</v>
      </c>
      <c r="AZ87" s="185">
        <f t="shared" si="159"/>
        <v>0</v>
      </c>
      <c r="BA87" s="185">
        <f t="shared" si="159"/>
        <v>0</v>
      </c>
      <c r="BB87" s="185">
        <f t="shared" si="159"/>
        <v>0</v>
      </c>
      <c r="BC87" s="185">
        <f t="shared" si="159"/>
        <v>0</v>
      </c>
      <c r="BD87" s="145">
        <f t="shared" si="159"/>
        <v>0</v>
      </c>
      <c r="BE87" s="146">
        <f t="shared" ref="BE87:BJ87" si="160">IFERROR(ROUND($BZ87/$BZ131*BE131,3),0)</f>
        <v>0</v>
      </c>
      <c r="BF87" s="185">
        <f t="shared" si="160"/>
        <v>0</v>
      </c>
      <c r="BG87" s="185">
        <f t="shared" si="160"/>
        <v>0</v>
      </c>
      <c r="BH87" s="185">
        <f t="shared" si="160"/>
        <v>0</v>
      </c>
      <c r="BI87" s="185">
        <f t="shared" si="160"/>
        <v>0</v>
      </c>
      <c r="BJ87" s="186">
        <f t="shared" si="160"/>
        <v>0</v>
      </c>
      <c r="BK87" s="143"/>
      <c r="BL87" s="144"/>
      <c r="BM87" s="143"/>
      <c r="BN87" s="187"/>
      <c r="BO87" s="143"/>
      <c r="BP87" s="187"/>
      <c r="BQ87" s="143"/>
      <c r="BR87" s="187"/>
      <c r="BS87" s="143"/>
      <c r="BT87" s="187"/>
      <c r="BU87" s="143"/>
      <c r="BV87" s="187"/>
      <c r="BW87" s="143"/>
      <c r="BX87" s="187"/>
      <c r="BY87" s="146">
        <f t="shared" si="151"/>
        <v>0</v>
      </c>
      <c r="BZ87" s="146">
        <f t="shared" si="151"/>
        <v>0</v>
      </c>
      <c r="CA87" s="145">
        <f t="shared" si="154"/>
        <v>0</v>
      </c>
      <c r="CB87" s="59">
        <f t="shared" si="138"/>
        <v>0</v>
      </c>
    </row>
    <row r="88" spans="1:80" x14ac:dyDescent="0.25">
      <c r="A88" s="255" t="s">
        <v>54</v>
      </c>
      <c r="B88" s="3"/>
      <c r="C88" s="69">
        <f t="shared" ref="C88:BD88" si="161">IFERROR(ROUND($BY88/$BY131*C131,3),0)</f>
        <v>73.373000000000005</v>
      </c>
      <c r="D88" s="185">
        <f t="shared" si="161"/>
        <v>0</v>
      </c>
      <c r="E88" s="185">
        <f t="shared" si="161"/>
        <v>0</v>
      </c>
      <c r="F88" s="185">
        <f t="shared" si="161"/>
        <v>0</v>
      </c>
      <c r="G88" s="185">
        <f t="shared" si="161"/>
        <v>0</v>
      </c>
      <c r="H88" s="185">
        <f t="shared" si="161"/>
        <v>0</v>
      </c>
      <c r="I88" s="185">
        <f t="shared" si="161"/>
        <v>0</v>
      </c>
      <c r="J88" s="185">
        <f t="shared" si="161"/>
        <v>0</v>
      </c>
      <c r="K88" s="185">
        <f t="shared" si="161"/>
        <v>0</v>
      </c>
      <c r="L88" s="185">
        <f t="shared" si="161"/>
        <v>0</v>
      </c>
      <c r="M88" s="185">
        <f t="shared" si="161"/>
        <v>0</v>
      </c>
      <c r="N88" s="185">
        <f t="shared" si="161"/>
        <v>0</v>
      </c>
      <c r="O88" s="185">
        <f t="shared" si="161"/>
        <v>1.71</v>
      </c>
      <c r="P88" s="185">
        <f t="shared" si="161"/>
        <v>0</v>
      </c>
      <c r="Q88" s="185">
        <f t="shared" si="161"/>
        <v>0</v>
      </c>
      <c r="R88" s="185">
        <f t="shared" si="161"/>
        <v>0</v>
      </c>
      <c r="S88" s="185">
        <f t="shared" si="161"/>
        <v>0</v>
      </c>
      <c r="T88" s="145">
        <f t="shared" si="161"/>
        <v>0</v>
      </c>
      <c r="U88" s="69">
        <f t="shared" si="161"/>
        <v>29.634</v>
      </c>
      <c r="V88" s="185">
        <f t="shared" si="161"/>
        <v>0</v>
      </c>
      <c r="W88" s="185">
        <f t="shared" si="161"/>
        <v>0</v>
      </c>
      <c r="X88" s="185">
        <f t="shared" si="161"/>
        <v>0</v>
      </c>
      <c r="Y88" s="185">
        <f t="shared" si="161"/>
        <v>0</v>
      </c>
      <c r="Z88" s="185">
        <f t="shared" si="161"/>
        <v>0</v>
      </c>
      <c r="AA88" s="185">
        <f t="shared" si="161"/>
        <v>30.631</v>
      </c>
      <c r="AB88" s="185">
        <f t="shared" si="161"/>
        <v>0</v>
      </c>
      <c r="AC88" s="185">
        <f t="shared" si="161"/>
        <v>0</v>
      </c>
      <c r="AD88" s="185">
        <f t="shared" si="161"/>
        <v>0</v>
      </c>
      <c r="AE88" s="185">
        <f t="shared" si="161"/>
        <v>0</v>
      </c>
      <c r="AF88" s="185">
        <f t="shared" si="161"/>
        <v>0</v>
      </c>
      <c r="AG88" s="185">
        <f t="shared" si="161"/>
        <v>0.85499999999999998</v>
      </c>
      <c r="AH88" s="185">
        <f t="shared" si="161"/>
        <v>0</v>
      </c>
      <c r="AI88" s="185">
        <f t="shared" si="161"/>
        <v>0</v>
      </c>
      <c r="AJ88" s="185">
        <f t="shared" si="161"/>
        <v>0</v>
      </c>
      <c r="AK88" s="185">
        <f t="shared" si="161"/>
        <v>0</v>
      </c>
      <c r="AL88" s="145">
        <f t="shared" si="161"/>
        <v>0</v>
      </c>
      <c r="AM88" s="69">
        <f t="shared" si="161"/>
        <v>3.7040000000000002</v>
      </c>
      <c r="AN88" s="185">
        <f t="shared" si="161"/>
        <v>0</v>
      </c>
      <c r="AO88" s="185">
        <f t="shared" si="161"/>
        <v>0</v>
      </c>
      <c r="AP88" s="185">
        <f t="shared" si="161"/>
        <v>0</v>
      </c>
      <c r="AQ88" s="185">
        <f t="shared" si="161"/>
        <v>0</v>
      </c>
      <c r="AR88" s="185">
        <f t="shared" si="161"/>
        <v>0</v>
      </c>
      <c r="AS88" s="185">
        <f t="shared" si="161"/>
        <v>7.6929999999999996</v>
      </c>
      <c r="AT88" s="185">
        <f t="shared" si="161"/>
        <v>0</v>
      </c>
      <c r="AU88" s="185">
        <f t="shared" si="161"/>
        <v>0</v>
      </c>
      <c r="AV88" s="185">
        <f t="shared" si="161"/>
        <v>0</v>
      </c>
      <c r="AW88" s="185">
        <f t="shared" si="161"/>
        <v>0</v>
      </c>
      <c r="AX88" s="185">
        <f t="shared" si="161"/>
        <v>0</v>
      </c>
      <c r="AY88" s="185">
        <f t="shared" si="161"/>
        <v>0</v>
      </c>
      <c r="AZ88" s="185">
        <f t="shared" si="161"/>
        <v>0</v>
      </c>
      <c r="BA88" s="185">
        <f t="shared" si="161"/>
        <v>0</v>
      </c>
      <c r="BB88" s="185">
        <f t="shared" si="161"/>
        <v>0</v>
      </c>
      <c r="BC88" s="185">
        <f t="shared" si="161"/>
        <v>0</v>
      </c>
      <c r="BD88" s="145">
        <f t="shared" si="161"/>
        <v>0</v>
      </c>
      <c r="BE88" s="146">
        <f t="shared" ref="BE88:BJ88" si="162">IFERROR(ROUND($BZ88/$BZ131*BE131,3),0)</f>
        <v>0</v>
      </c>
      <c r="BF88" s="185">
        <f t="shared" si="162"/>
        <v>0</v>
      </c>
      <c r="BG88" s="185">
        <f t="shared" si="162"/>
        <v>0</v>
      </c>
      <c r="BH88" s="185">
        <f t="shared" si="162"/>
        <v>0</v>
      </c>
      <c r="BI88" s="185">
        <f t="shared" si="162"/>
        <v>0</v>
      </c>
      <c r="BJ88" s="186">
        <f t="shared" si="162"/>
        <v>0</v>
      </c>
      <c r="BK88" s="143">
        <v>147.6</v>
      </c>
      <c r="BL88" s="144"/>
      <c r="BM88" s="143"/>
      <c r="BN88" s="187"/>
      <c r="BO88" s="143"/>
      <c r="BP88" s="187"/>
      <c r="BQ88" s="143"/>
      <c r="BR88" s="187"/>
      <c r="BS88" s="143"/>
      <c r="BT88" s="187"/>
      <c r="BU88" s="143"/>
      <c r="BV88" s="187"/>
      <c r="BW88" s="143"/>
      <c r="BX88" s="187"/>
      <c r="BY88" s="146">
        <f t="shared" si="151"/>
        <v>147.6</v>
      </c>
      <c r="BZ88" s="146">
        <f t="shared" si="151"/>
        <v>0</v>
      </c>
      <c r="CA88" s="145">
        <f t="shared" si="154"/>
        <v>147.6</v>
      </c>
      <c r="CB88" s="59">
        <f t="shared" si="138"/>
        <v>0</v>
      </c>
    </row>
    <row r="89" spans="1:80" x14ac:dyDescent="0.25">
      <c r="A89" s="255" t="s">
        <v>55</v>
      </c>
      <c r="B89" s="3"/>
      <c r="C89" s="69">
        <f t="shared" ref="C89:BD89" si="163">IFERROR(ROUND($BY89/$BY131*C131,3),0)</f>
        <v>1.64</v>
      </c>
      <c r="D89" s="185">
        <f t="shared" si="163"/>
        <v>0</v>
      </c>
      <c r="E89" s="185">
        <f t="shared" si="163"/>
        <v>0</v>
      </c>
      <c r="F89" s="185">
        <f t="shared" si="163"/>
        <v>0</v>
      </c>
      <c r="G89" s="185">
        <f t="shared" si="163"/>
        <v>0</v>
      </c>
      <c r="H89" s="185">
        <f t="shared" si="163"/>
        <v>0</v>
      </c>
      <c r="I89" s="185">
        <f t="shared" si="163"/>
        <v>0</v>
      </c>
      <c r="J89" s="185">
        <f t="shared" si="163"/>
        <v>0</v>
      </c>
      <c r="K89" s="185">
        <f t="shared" si="163"/>
        <v>0</v>
      </c>
      <c r="L89" s="185">
        <f t="shared" si="163"/>
        <v>0</v>
      </c>
      <c r="M89" s="185">
        <f t="shared" si="163"/>
        <v>0</v>
      </c>
      <c r="N89" s="185">
        <f t="shared" si="163"/>
        <v>0</v>
      </c>
      <c r="O89" s="185">
        <f t="shared" si="163"/>
        <v>3.7999999999999999E-2</v>
      </c>
      <c r="P89" s="185">
        <f t="shared" si="163"/>
        <v>0</v>
      </c>
      <c r="Q89" s="185">
        <f t="shared" si="163"/>
        <v>0</v>
      </c>
      <c r="R89" s="185">
        <f t="shared" si="163"/>
        <v>0</v>
      </c>
      <c r="S89" s="185">
        <f t="shared" si="163"/>
        <v>0</v>
      </c>
      <c r="T89" s="145">
        <f t="shared" si="163"/>
        <v>0</v>
      </c>
      <c r="U89" s="69">
        <f t="shared" si="163"/>
        <v>0.66300000000000003</v>
      </c>
      <c r="V89" s="185">
        <f t="shared" si="163"/>
        <v>0</v>
      </c>
      <c r="W89" s="185">
        <f t="shared" si="163"/>
        <v>0</v>
      </c>
      <c r="X89" s="185">
        <f t="shared" si="163"/>
        <v>0</v>
      </c>
      <c r="Y89" s="185">
        <f t="shared" si="163"/>
        <v>0</v>
      </c>
      <c r="Z89" s="185">
        <f t="shared" si="163"/>
        <v>0</v>
      </c>
      <c r="AA89" s="185">
        <f t="shared" si="163"/>
        <v>0.68500000000000005</v>
      </c>
      <c r="AB89" s="185">
        <f t="shared" si="163"/>
        <v>0</v>
      </c>
      <c r="AC89" s="185">
        <f t="shared" si="163"/>
        <v>0</v>
      </c>
      <c r="AD89" s="185">
        <f t="shared" si="163"/>
        <v>0</v>
      </c>
      <c r="AE89" s="185">
        <f t="shared" si="163"/>
        <v>0</v>
      </c>
      <c r="AF89" s="185">
        <f t="shared" si="163"/>
        <v>0</v>
      </c>
      <c r="AG89" s="185">
        <f t="shared" si="163"/>
        <v>1.9E-2</v>
      </c>
      <c r="AH89" s="185">
        <f t="shared" si="163"/>
        <v>0</v>
      </c>
      <c r="AI89" s="185">
        <f t="shared" si="163"/>
        <v>0</v>
      </c>
      <c r="AJ89" s="185">
        <f t="shared" si="163"/>
        <v>0</v>
      </c>
      <c r="AK89" s="185">
        <f t="shared" si="163"/>
        <v>0</v>
      </c>
      <c r="AL89" s="145">
        <f t="shared" si="163"/>
        <v>0</v>
      </c>
      <c r="AM89" s="69">
        <f t="shared" si="163"/>
        <v>8.3000000000000004E-2</v>
      </c>
      <c r="AN89" s="185">
        <f t="shared" si="163"/>
        <v>0</v>
      </c>
      <c r="AO89" s="185">
        <f t="shared" si="163"/>
        <v>0</v>
      </c>
      <c r="AP89" s="185">
        <f t="shared" si="163"/>
        <v>0</v>
      </c>
      <c r="AQ89" s="185">
        <f t="shared" si="163"/>
        <v>0</v>
      </c>
      <c r="AR89" s="185">
        <f t="shared" si="163"/>
        <v>0</v>
      </c>
      <c r="AS89" s="185">
        <f t="shared" si="163"/>
        <v>0.17199999999999999</v>
      </c>
      <c r="AT89" s="185">
        <f t="shared" si="163"/>
        <v>0</v>
      </c>
      <c r="AU89" s="185">
        <f t="shared" si="163"/>
        <v>0</v>
      </c>
      <c r="AV89" s="185">
        <f t="shared" si="163"/>
        <v>0</v>
      </c>
      <c r="AW89" s="185">
        <f t="shared" si="163"/>
        <v>0</v>
      </c>
      <c r="AX89" s="185">
        <f t="shared" si="163"/>
        <v>0</v>
      </c>
      <c r="AY89" s="185">
        <f t="shared" si="163"/>
        <v>0</v>
      </c>
      <c r="AZ89" s="185">
        <f t="shared" si="163"/>
        <v>0</v>
      </c>
      <c r="BA89" s="185">
        <f t="shared" si="163"/>
        <v>0</v>
      </c>
      <c r="BB89" s="185">
        <f t="shared" si="163"/>
        <v>0</v>
      </c>
      <c r="BC89" s="185">
        <f t="shared" si="163"/>
        <v>0</v>
      </c>
      <c r="BD89" s="145">
        <f t="shared" si="163"/>
        <v>0</v>
      </c>
      <c r="BE89" s="146">
        <f t="shared" ref="BE89:BJ89" si="164">IFERROR(ROUND($BZ89/$BZ131*BE131,3),0)</f>
        <v>0</v>
      </c>
      <c r="BF89" s="185">
        <f t="shared" si="164"/>
        <v>0</v>
      </c>
      <c r="BG89" s="185">
        <f t="shared" si="164"/>
        <v>0</v>
      </c>
      <c r="BH89" s="185">
        <f t="shared" si="164"/>
        <v>0</v>
      </c>
      <c r="BI89" s="185">
        <f t="shared" si="164"/>
        <v>0</v>
      </c>
      <c r="BJ89" s="186">
        <f t="shared" si="164"/>
        <v>0</v>
      </c>
      <c r="BK89" s="143">
        <v>3.3</v>
      </c>
      <c r="BL89" s="144"/>
      <c r="BM89" s="143"/>
      <c r="BN89" s="187"/>
      <c r="BO89" s="143"/>
      <c r="BP89" s="187"/>
      <c r="BQ89" s="143"/>
      <c r="BR89" s="187"/>
      <c r="BS89" s="143"/>
      <c r="BT89" s="187"/>
      <c r="BU89" s="143"/>
      <c r="BV89" s="187"/>
      <c r="BW89" s="143"/>
      <c r="BX89" s="187"/>
      <c r="BY89" s="146">
        <f t="shared" si="151"/>
        <v>3.3</v>
      </c>
      <c r="BZ89" s="146">
        <f t="shared" si="151"/>
        <v>0</v>
      </c>
      <c r="CA89" s="145">
        <f t="shared" si="154"/>
        <v>3.3</v>
      </c>
      <c r="CB89" s="59">
        <f t="shared" si="138"/>
        <v>0</v>
      </c>
    </row>
    <row r="90" spans="1:80" x14ac:dyDescent="0.25">
      <c r="A90" s="255" t="s">
        <v>56</v>
      </c>
      <c r="B90" s="3"/>
      <c r="C90" s="69">
        <f t="shared" ref="C90:BD90" si="165">IFERROR(ROUND($BY90/$BY131*C131,3),0)</f>
        <v>9.843</v>
      </c>
      <c r="D90" s="185">
        <f t="shared" si="165"/>
        <v>0</v>
      </c>
      <c r="E90" s="185">
        <f t="shared" si="165"/>
        <v>0</v>
      </c>
      <c r="F90" s="185">
        <f t="shared" si="165"/>
        <v>0</v>
      </c>
      <c r="G90" s="185">
        <f t="shared" si="165"/>
        <v>0</v>
      </c>
      <c r="H90" s="185">
        <f t="shared" si="165"/>
        <v>0</v>
      </c>
      <c r="I90" s="185">
        <f t="shared" si="165"/>
        <v>0</v>
      </c>
      <c r="J90" s="185">
        <f t="shared" si="165"/>
        <v>0</v>
      </c>
      <c r="K90" s="185">
        <f t="shared" si="165"/>
        <v>0</v>
      </c>
      <c r="L90" s="185">
        <f t="shared" si="165"/>
        <v>0</v>
      </c>
      <c r="M90" s="185">
        <f t="shared" si="165"/>
        <v>0</v>
      </c>
      <c r="N90" s="185">
        <f t="shared" si="165"/>
        <v>0</v>
      </c>
      <c r="O90" s="185">
        <f t="shared" si="165"/>
        <v>0.22900000000000001</v>
      </c>
      <c r="P90" s="185">
        <f t="shared" si="165"/>
        <v>0</v>
      </c>
      <c r="Q90" s="185">
        <f t="shared" si="165"/>
        <v>0</v>
      </c>
      <c r="R90" s="185">
        <f t="shared" si="165"/>
        <v>0</v>
      </c>
      <c r="S90" s="185">
        <f t="shared" si="165"/>
        <v>0</v>
      </c>
      <c r="T90" s="145">
        <f t="shared" si="165"/>
        <v>0</v>
      </c>
      <c r="U90" s="69">
        <f t="shared" si="165"/>
        <v>3.9750000000000001</v>
      </c>
      <c r="V90" s="185">
        <f t="shared" si="165"/>
        <v>0</v>
      </c>
      <c r="W90" s="185">
        <f t="shared" si="165"/>
        <v>0</v>
      </c>
      <c r="X90" s="185">
        <f t="shared" si="165"/>
        <v>0</v>
      </c>
      <c r="Y90" s="185">
        <f t="shared" si="165"/>
        <v>0</v>
      </c>
      <c r="Z90" s="185">
        <f t="shared" si="165"/>
        <v>0</v>
      </c>
      <c r="AA90" s="185">
        <f t="shared" si="165"/>
        <v>4.109</v>
      </c>
      <c r="AB90" s="185">
        <f t="shared" si="165"/>
        <v>0</v>
      </c>
      <c r="AC90" s="185">
        <f t="shared" si="165"/>
        <v>0</v>
      </c>
      <c r="AD90" s="185">
        <f t="shared" si="165"/>
        <v>0</v>
      </c>
      <c r="AE90" s="185">
        <f t="shared" si="165"/>
        <v>0</v>
      </c>
      <c r="AF90" s="185">
        <f t="shared" si="165"/>
        <v>0</v>
      </c>
      <c r="AG90" s="185">
        <f t="shared" si="165"/>
        <v>0.115</v>
      </c>
      <c r="AH90" s="185">
        <f t="shared" si="165"/>
        <v>0</v>
      </c>
      <c r="AI90" s="185">
        <f t="shared" si="165"/>
        <v>0</v>
      </c>
      <c r="AJ90" s="185">
        <f t="shared" si="165"/>
        <v>0</v>
      </c>
      <c r="AK90" s="185">
        <f t="shared" si="165"/>
        <v>0</v>
      </c>
      <c r="AL90" s="145">
        <f t="shared" si="165"/>
        <v>0</v>
      </c>
      <c r="AM90" s="69">
        <f t="shared" si="165"/>
        <v>0.497</v>
      </c>
      <c r="AN90" s="185">
        <f t="shared" si="165"/>
        <v>0</v>
      </c>
      <c r="AO90" s="185">
        <f t="shared" si="165"/>
        <v>0</v>
      </c>
      <c r="AP90" s="185">
        <f t="shared" si="165"/>
        <v>0</v>
      </c>
      <c r="AQ90" s="185">
        <f t="shared" si="165"/>
        <v>0</v>
      </c>
      <c r="AR90" s="185">
        <f t="shared" si="165"/>
        <v>0</v>
      </c>
      <c r="AS90" s="185">
        <f t="shared" si="165"/>
        <v>1.032</v>
      </c>
      <c r="AT90" s="185">
        <f t="shared" si="165"/>
        <v>0</v>
      </c>
      <c r="AU90" s="185">
        <f t="shared" si="165"/>
        <v>0</v>
      </c>
      <c r="AV90" s="185">
        <f t="shared" si="165"/>
        <v>0</v>
      </c>
      <c r="AW90" s="185">
        <f t="shared" si="165"/>
        <v>0</v>
      </c>
      <c r="AX90" s="185">
        <f t="shared" si="165"/>
        <v>0</v>
      </c>
      <c r="AY90" s="185">
        <f t="shared" si="165"/>
        <v>0</v>
      </c>
      <c r="AZ90" s="185">
        <f t="shared" si="165"/>
        <v>0</v>
      </c>
      <c r="BA90" s="185">
        <f t="shared" si="165"/>
        <v>0</v>
      </c>
      <c r="BB90" s="185">
        <f t="shared" si="165"/>
        <v>0</v>
      </c>
      <c r="BC90" s="185">
        <f t="shared" si="165"/>
        <v>0</v>
      </c>
      <c r="BD90" s="145">
        <f t="shared" si="165"/>
        <v>0</v>
      </c>
      <c r="BE90" s="146">
        <f t="shared" ref="BE90:BJ90" si="166">IFERROR(ROUND($BZ90/$BZ131*BE131,3),0)</f>
        <v>0</v>
      </c>
      <c r="BF90" s="185">
        <f t="shared" si="166"/>
        <v>0</v>
      </c>
      <c r="BG90" s="185">
        <f t="shared" si="166"/>
        <v>0</v>
      </c>
      <c r="BH90" s="185">
        <f t="shared" si="166"/>
        <v>0</v>
      </c>
      <c r="BI90" s="185">
        <f t="shared" si="166"/>
        <v>0</v>
      </c>
      <c r="BJ90" s="186">
        <f t="shared" si="166"/>
        <v>0</v>
      </c>
      <c r="BK90" s="143">
        <v>19.8</v>
      </c>
      <c r="BL90" s="144"/>
      <c r="BM90" s="143"/>
      <c r="BN90" s="187"/>
      <c r="BO90" s="143"/>
      <c r="BP90" s="187"/>
      <c r="BQ90" s="143"/>
      <c r="BR90" s="187"/>
      <c r="BS90" s="143"/>
      <c r="BT90" s="187"/>
      <c r="BU90" s="143"/>
      <c r="BV90" s="187"/>
      <c r="BW90" s="143"/>
      <c r="BX90" s="187"/>
      <c r="BY90" s="146">
        <f t="shared" si="151"/>
        <v>19.8</v>
      </c>
      <c r="BZ90" s="146">
        <f t="shared" si="151"/>
        <v>0</v>
      </c>
      <c r="CA90" s="145">
        <f t="shared" si="154"/>
        <v>19.8</v>
      </c>
      <c r="CB90" s="59">
        <f t="shared" si="138"/>
        <v>0</v>
      </c>
    </row>
    <row r="91" spans="1:80" x14ac:dyDescent="0.25">
      <c r="A91" s="255" t="s">
        <v>57</v>
      </c>
      <c r="B91" s="3"/>
      <c r="C91" s="69">
        <f t="shared" ref="C91:BD91" si="167">IFERROR(ROUND($BY91/$BY131*C131,3),0)</f>
        <v>0</v>
      </c>
      <c r="D91" s="185">
        <f t="shared" si="167"/>
        <v>0</v>
      </c>
      <c r="E91" s="185">
        <f t="shared" si="167"/>
        <v>0</v>
      </c>
      <c r="F91" s="185">
        <f t="shared" si="167"/>
        <v>0</v>
      </c>
      <c r="G91" s="185">
        <f t="shared" si="167"/>
        <v>0</v>
      </c>
      <c r="H91" s="185">
        <f t="shared" si="167"/>
        <v>0</v>
      </c>
      <c r="I91" s="185">
        <f t="shared" si="167"/>
        <v>0</v>
      </c>
      <c r="J91" s="185">
        <f t="shared" si="167"/>
        <v>0</v>
      </c>
      <c r="K91" s="185">
        <f t="shared" si="167"/>
        <v>0</v>
      </c>
      <c r="L91" s="185">
        <f t="shared" si="167"/>
        <v>0</v>
      </c>
      <c r="M91" s="185">
        <f t="shared" si="167"/>
        <v>0</v>
      </c>
      <c r="N91" s="185">
        <f t="shared" si="167"/>
        <v>0</v>
      </c>
      <c r="O91" s="185">
        <f t="shared" si="167"/>
        <v>0</v>
      </c>
      <c r="P91" s="185">
        <f t="shared" si="167"/>
        <v>0</v>
      </c>
      <c r="Q91" s="185">
        <f t="shared" si="167"/>
        <v>0</v>
      </c>
      <c r="R91" s="185">
        <f t="shared" si="167"/>
        <v>0</v>
      </c>
      <c r="S91" s="185">
        <f t="shared" si="167"/>
        <v>0</v>
      </c>
      <c r="T91" s="145">
        <f t="shared" si="167"/>
        <v>0</v>
      </c>
      <c r="U91" s="69">
        <f t="shared" si="167"/>
        <v>0</v>
      </c>
      <c r="V91" s="185">
        <f t="shared" si="167"/>
        <v>0</v>
      </c>
      <c r="W91" s="185">
        <f t="shared" si="167"/>
        <v>0</v>
      </c>
      <c r="X91" s="185">
        <f t="shared" si="167"/>
        <v>0</v>
      </c>
      <c r="Y91" s="185">
        <f t="shared" si="167"/>
        <v>0</v>
      </c>
      <c r="Z91" s="185">
        <f t="shared" si="167"/>
        <v>0</v>
      </c>
      <c r="AA91" s="185">
        <f t="shared" si="167"/>
        <v>0</v>
      </c>
      <c r="AB91" s="185">
        <f t="shared" si="167"/>
        <v>0</v>
      </c>
      <c r="AC91" s="185">
        <f t="shared" si="167"/>
        <v>0</v>
      </c>
      <c r="AD91" s="185">
        <f t="shared" si="167"/>
        <v>0</v>
      </c>
      <c r="AE91" s="185">
        <f t="shared" si="167"/>
        <v>0</v>
      </c>
      <c r="AF91" s="185">
        <f t="shared" si="167"/>
        <v>0</v>
      </c>
      <c r="AG91" s="185">
        <f t="shared" si="167"/>
        <v>0</v>
      </c>
      <c r="AH91" s="185">
        <f t="shared" si="167"/>
        <v>0</v>
      </c>
      <c r="AI91" s="185">
        <f t="shared" si="167"/>
        <v>0</v>
      </c>
      <c r="AJ91" s="185">
        <f t="shared" si="167"/>
        <v>0</v>
      </c>
      <c r="AK91" s="185">
        <f t="shared" si="167"/>
        <v>0</v>
      </c>
      <c r="AL91" s="145">
        <f t="shared" si="167"/>
        <v>0</v>
      </c>
      <c r="AM91" s="69">
        <f t="shared" si="167"/>
        <v>0</v>
      </c>
      <c r="AN91" s="185">
        <f t="shared" si="167"/>
        <v>0</v>
      </c>
      <c r="AO91" s="185">
        <f t="shared" si="167"/>
        <v>0</v>
      </c>
      <c r="AP91" s="185">
        <f t="shared" si="167"/>
        <v>0</v>
      </c>
      <c r="AQ91" s="185">
        <f t="shared" si="167"/>
        <v>0</v>
      </c>
      <c r="AR91" s="185">
        <f t="shared" si="167"/>
        <v>0</v>
      </c>
      <c r="AS91" s="185">
        <f t="shared" si="167"/>
        <v>0</v>
      </c>
      <c r="AT91" s="185">
        <f t="shared" si="167"/>
        <v>0</v>
      </c>
      <c r="AU91" s="185">
        <f t="shared" si="167"/>
        <v>0</v>
      </c>
      <c r="AV91" s="185">
        <f t="shared" si="167"/>
        <v>0</v>
      </c>
      <c r="AW91" s="185">
        <f t="shared" si="167"/>
        <v>0</v>
      </c>
      <c r="AX91" s="185">
        <f t="shared" si="167"/>
        <v>0</v>
      </c>
      <c r="AY91" s="185">
        <f t="shared" si="167"/>
        <v>0</v>
      </c>
      <c r="AZ91" s="185">
        <f t="shared" si="167"/>
        <v>0</v>
      </c>
      <c r="BA91" s="185">
        <f t="shared" si="167"/>
        <v>0</v>
      </c>
      <c r="BB91" s="185">
        <f t="shared" si="167"/>
        <v>0</v>
      </c>
      <c r="BC91" s="185">
        <f t="shared" si="167"/>
        <v>0</v>
      </c>
      <c r="BD91" s="145">
        <f t="shared" si="167"/>
        <v>0</v>
      </c>
      <c r="BE91" s="146">
        <f t="shared" ref="BE91:BJ91" si="168">IFERROR(ROUND($BZ91/$BZ131*BE131,3),0)</f>
        <v>0</v>
      </c>
      <c r="BF91" s="185">
        <f t="shared" si="168"/>
        <v>0</v>
      </c>
      <c r="BG91" s="185">
        <f t="shared" si="168"/>
        <v>0</v>
      </c>
      <c r="BH91" s="185">
        <f t="shared" si="168"/>
        <v>0</v>
      </c>
      <c r="BI91" s="185">
        <f t="shared" si="168"/>
        <v>0</v>
      </c>
      <c r="BJ91" s="186">
        <f t="shared" si="168"/>
        <v>0</v>
      </c>
      <c r="BK91" s="143"/>
      <c r="BL91" s="144"/>
      <c r="BM91" s="143"/>
      <c r="BN91" s="187"/>
      <c r="BO91" s="143"/>
      <c r="BP91" s="187"/>
      <c r="BQ91" s="143"/>
      <c r="BR91" s="187"/>
      <c r="BS91" s="143"/>
      <c r="BT91" s="187"/>
      <c r="BU91" s="143"/>
      <c r="BV91" s="187"/>
      <c r="BW91" s="143"/>
      <c r="BX91" s="187"/>
      <c r="BY91" s="146">
        <f t="shared" si="151"/>
        <v>0</v>
      </c>
      <c r="BZ91" s="146">
        <f t="shared" si="151"/>
        <v>0</v>
      </c>
      <c r="CA91" s="145">
        <f t="shared" si="154"/>
        <v>0</v>
      </c>
      <c r="CB91" s="59">
        <f t="shared" si="138"/>
        <v>0</v>
      </c>
    </row>
    <row r="92" spans="1:80" x14ac:dyDescent="0.25">
      <c r="A92" s="255" t="s">
        <v>58</v>
      </c>
      <c r="B92" s="3"/>
      <c r="C92" s="69">
        <f t="shared" ref="C92:BD92" si="169">IFERROR(ROUND($BY92/$BY131*C131,3),0)</f>
        <v>4.9710000000000001</v>
      </c>
      <c r="D92" s="185">
        <f t="shared" si="169"/>
        <v>0</v>
      </c>
      <c r="E92" s="185">
        <f t="shared" si="169"/>
        <v>0</v>
      </c>
      <c r="F92" s="185">
        <f t="shared" si="169"/>
        <v>0</v>
      </c>
      <c r="G92" s="185">
        <f t="shared" si="169"/>
        <v>0</v>
      </c>
      <c r="H92" s="185">
        <f t="shared" si="169"/>
        <v>0</v>
      </c>
      <c r="I92" s="185">
        <f t="shared" si="169"/>
        <v>0</v>
      </c>
      <c r="J92" s="185">
        <f t="shared" si="169"/>
        <v>0</v>
      </c>
      <c r="K92" s="185">
        <f t="shared" si="169"/>
        <v>0</v>
      </c>
      <c r="L92" s="185">
        <f t="shared" si="169"/>
        <v>0</v>
      </c>
      <c r="M92" s="185">
        <f t="shared" si="169"/>
        <v>0</v>
      </c>
      <c r="N92" s="185">
        <f t="shared" si="169"/>
        <v>0</v>
      </c>
      <c r="O92" s="185">
        <f t="shared" si="169"/>
        <v>0.11600000000000001</v>
      </c>
      <c r="P92" s="185">
        <f t="shared" si="169"/>
        <v>0</v>
      </c>
      <c r="Q92" s="185">
        <f t="shared" si="169"/>
        <v>0</v>
      </c>
      <c r="R92" s="185">
        <f t="shared" si="169"/>
        <v>0</v>
      </c>
      <c r="S92" s="185">
        <f t="shared" si="169"/>
        <v>0</v>
      </c>
      <c r="T92" s="145">
        <f t="shared" si="169"/>
        <v>0</v>
      </c>
      <c r="U92" s="69">
        <f t="shared" si="169"/>
        <v>2.008</v>
      </c>
      <c r="V92" s="185">
        <f t="shared" si="169"/>
        <v>0</v>
      </c>
      <c r="W92" s="185">
        <f t="shared" si="169"/>
        <v>0</v>
      </c>
      <c r="X92" s="185">
        <f t="shared" si="169"/>
        <v>0</v>
      </c>
      <c r="Y92" s="185">
        <f t="shared" si="169"/>
        <v>0</v>
      </c>
      <c r="Z92" s="185">
        <f t="shared" si="169"/>
        <v>0</v>
      </c>
      <c r="AA92" s="185">
        <f t="shared" si="169"/>
        <v>2.0750000000000002</v>
      </c>
      <c r="AB92" s="185">
        <f t="shared" si="169"/>
        <v>0</v>
      </c>
      <c r="AC92" s="185">
        <f t="shared" si="169"/>
        <v>0</v>
      </c>
      <c r="AD92" s="185">
        <f t="shared" si="169"/>
        <v>0</v>
      </c>
      <c r="AE92" s="185">
        <f t="shared" si="169"/>
        <v>0</v>
      </c>
      <c r="AF92" s="185">
        <f t="shared" si="169"/>
        <v>0</v>
      </c>
      <c r="AG92" s="185">
        <f t="shared" si="169"/>
        <v>5.8000000000000003E-2</v>
      </c>
      <c r="AH92" s="185">
        <f t="shared" si="169"/>
        <v>0</v>
      </c>
      <c r="AI92" s="185">
        <f t="shared" si="169"/>
        <v>0</v>
      </c>
      <c r="AJ92" s="185">
        <f t="shared" si="169"/>
        <v>0</v>
      </c>
      <c r="AK92" s="185">
        <f t="shared" si="169"/>
        <v>0</v>
      </c>
      <c r="AL92" s="145">
        <f t="shared" si="169"/>
        <v>0</v>
      </c>
      <c r="AM92" s="69">
        <f t="shared" si="169"/>
        <v>0.251</v>
      </c>
      <c r="AN92" s="185">
        <f t="shared" si="169"/>
        <v>0</v>
      </c>
      <c r="AO92" s="185">
        <f t="shared" si="169"/>
        <v>0</v>
      </c>
      <c r="AP92" s="185">
        <f t="shared" si="169"/>
        <v>0</v>
      </c>
      <c r="AQ92" s="185">
        <f t="shared" si="169"/>
        <v>0</v>
      </c>
      <c r="AR92" s="185">
        <f t="shared" si="169"/>
        <v>0</v>
      </c>
      <c r="AS92" s="185">
        <f t="shared" si="169"/>
        <v>0.52100000000000002</v>
      </c>
      <c r="AT92" s="185">
        <f t="shared" si="169"/>
        <v>0</v>
      </c>
      <c r="AU92" s="185">
        <f t="shared" si="169"/>
        <v>0</v>
      </c>
      <c r="AV92" s="185">
        <f t="shared" si="169"/>
        <v>0</v>
      </c>
      <c r="AW92" s="185">
        <f t="shared" si="169"/>
        <v>0</v>
      </c>
      <c r="AX92" s="185">
        <f t="shared" si="169"/>
        <v>0</v>
      </c>
      <c r="AY92" s="185">
        <f t="shared" si="169"/>
        <v>0</v>
      </c>
      <c r="AZ92" s="185">
        <f t="shared" si="169"/>
        <v>0</v>
      </c>
      <c r="BA92" s="185">
        <f t="shared" si="169"/>
        <v>0</v>
      </c>
      <c r="BB92" s="185">
        <f t="shared" si="169"/>
        <v>0</v>
      </c>
      <c r="BC92" s="185">
        <f t="shared" si="169"/>
        <v>0</v>
      </c>
      <c r="BD92" s="145">
        <f t="shared" si="169"/>
        <v>0</v>
      </c>
      <c r="BE92" s="146">
        <f t="shared" ref="BE92:BJ92" si="170">IFERROR(ROUND($BZ92/$BZ131*BE131,3),0)</f>
        <v>0</v>
      </c>
      <c r="BF92" s="185">
        <f t="shared" si="170"/>
        <v>0</v>
      </c>
      <c r="BG92" s="185">
        <f t="shared" si="170"/>
        <v>0</v>
      </c>
      <c r="BH92" s="185">
        <f t="shared" si="170"/>
        <v>0</v>
      </c>
      <c r="BI92" s="185">
        <f t="shared" si="170"/>
        <v>0</v>
      </c>
      <c r="BJ92" s="186">
        <f t="shared" si="170"/>
        <v>0</v>
      </c>
      <c r="BK92" s="143">
        <v>10</v>
      </c>
      <c r="BL92" s="144"/>
      <c r="BM92" s="143"/>
      <c r="BN92" s="187"/>
      <c r="BO92" s="143"/>
      <c r="BP92" s="187"/>
      <c r="BQ92" s="143"/>
      <c r="BR92" s="187"/>
      <c r="BS92" s="143"/>
      <c r="BT92" s="187"/>
      <c r="BU92" s="143"/>
      <c r="BV92" s="187"/>
      <c r="BW92" s="143"/>
      <c r="BX92" s="187"/>
      <c r="BY92" s="146">
        <f t="shared" si="151"/>
        <v>10</v>
      </c>
      <c r="BZ92" s="146">
        <f t="shared" si="151"/>
        <v>0</v>
      </c>
      <c r="CA92" s="145">
        <f t="shared" si="154"/>
        <v>10</v>
      </c>
      <c r="CB92" s="59">
        <f t="shared" si="138"/>
        <v>0</v>
      </c>
    </row>
    <row r="93" spans="1:80" x14ac:dyDescent="0.25">
      <c r="A93" s="184" t="s">
        <v>59</v>
      </c>
      <c r="B93" s="3"/>
      <c r="C93" s="69">
        <f t="shared" ref="C93:BD93" si="171">IFERROR(ROUND($BY93/$BY131*C131,3),0)</f>
        <v>0</v>
      </c>
      <c r="D93" s="185">
        <f t="shared" si="171"/>
        <v>0</v>
      </c>
      <c r="E93" s="185">
        <f t="shared" si="171"/>
        <v>0</v>
      </c>
      <c r="F93" s="185">
        <f t="shared" si="171"/>
        <v>0</v>
      </c>
      <c r="G93" s="185">
        <f t="shared" si="171"/>
        <v>0</v>
      </c>
      <c r="H93" s="185">
        <f t="shared" si="171"/>
        <v>0</v>
      </c>
      <c r="I93" s="185">
        <f t="shared" si="171"/>
        <v>0</v>
      </c>
      <c r="J93" s="185">
        <f t="shared" si="171"/>
        <v>0</v>
      </c>
      <c r="K93" s="185">
        <f t="shared" si="171"/>
        <v>0</v>
      </c>
      <c r="L93" s="185">
        <f t="shared" si="171"/>
        <v>0</v>
      </c>
      <c r="M93" s="185">
        <f t="shared" si="171"/>
        <v>0</v>
      </c>
      <c r="N93" s="185">
        <f t="shared" si="171"/>
        <v>0</v>
      </c>
      <c r="O93" s="185">
        <f t="shared" si="171"/>
        <v>0</v>
      </c>
      <c r="P93" s="185">
        <f t="shared" si="171"/>
        <v>0</v>
      </c>
      <c r="Q93" s="185">
        <f t="shared" si="171"/>
        <v>0</v>
      </c>
      <c r="R93" s="185">
        <f t="shared" si="171"/>
        <v>0</v>
      </c>
      <c r="S93" s="185">
        <f t="shared" si="171"/>
        <v>0</v>
      </c>
      <c r="T93" s="145">
        <f t="shared" si="171"/>
        <v>0</v>
      </c>
      <c r="U93" s="69">
        <f t="shared" si="171"/>
        <v>0</v>
      </c>
      <c r="V93" s="185">
        <f t="shared" si="171"/>
        <v>0</v>
      </c>
      <c r="W93" s="185">
        <f t="shared" si="171"/>
        <v>0</v>
      </c>
      <c r="X93" s="185">
        <f t="shared" si="171"/>
        <v>0</v>
      </c>
      <c r="Y93" s="185">
        <f t="shared" si="171"/>
        <v>0</v>
      </c>
      <c r="Z93" s="185">
        <f t="shared" si="171"/>
        <v>0</v>
      </c>
      <c r="AA93" s="185">
        <f t="shared" si="171"/>
        <v>0</v>
      </c>
      <c r="AB93" s="185">
        <f t="shared" si="171"/>
        <v>0</v>
      </c>
      <c r="AC93" s="185">
        <f t="shared" si="171"/>
        <v>0</v>
      </c>
      <c r="AD93" s="185">
        <f t="shared" si="171"/>
        <v>0</v>
      </c>
      <c r="AE93" s="185">
        <f t="shared" si="171"/>
        <v>0</v>
      </c>
      <c r="AF93" s="185">
        <f t="shared" si="171"/>
        <v>0</v>
      </c>
      <c r="AG93" s="185">
        <f t="shared" si="171"/>
        <v>0</v>
      </c>
      <c r="AH93" s="185">
        <f t="shared" si="171"/>
        <v>0</v>
      </c>
      <c r="AI93" s="185">
        <f t="shared" si="171"/>
        <v>0</v>
      </c>
      <c r="AJ93" s="185">
        <f t="shared" si="171"/>
        <v>0</v>
      </c>
      <c r="AK93" s="185">
        <f t="shared" si="171"/>
        <v>0</v>
      </c>
      <c r="AL93" s="145">
        <f t="shared" si="171"/>
        <v>0</v>
      </c>
      <c r="AM93" s="69">
        <f t="shared" si="171"/>
        <v>0</v>
      </c>
      <c r="AN93" s="185">
        <f t="shared" si="171"/>
        <v>0</v>
      </c>
      <c r="AO93" s="185">
        <f t="shared" si="171"/>
        <v>0</v>
      </c>
      <c r="AP93" s="185">
        <f t="shared" si="171"/>
        <v>0</v>
      </c>
      <c r="AQ93" s="185">
        <f t="shared" si="171"/>
        <v>0</v>
      </c>
      <c r="AR93" s="185">
        <f t="shared" si="171"/>
        <v>0</v>
      </c>
      <c r="AS93" s="185">
        <f t="shared" si="171"/>
        <v>0</v>
      </c>
      <c r="AT93" s="185">
        <f t="shared" si="171"/>
        <v>0</v>
      </c>
      <c r="AU93" s="185">
        <f t="shared" si="171"/>
        <v>0</v>
      </c>
      <c r="AV93" s="185">
        <f t="shared" si="171"/>
        <v>0</v>
      </c>
      <c r="AW93" s="185">
        <f t="shared" si="171"/>
        <v>0</v>
      </c>
      <c r="AX93" s="185">
        <f t="shared" si="171"/>
        <v>0</v>
      </c>
      <c r="AY93" s="185">
        <f t="shared" si="171"/>
        <v>0</v>
      </c>
      <c r="AZ93" s="185">
        <f t="shared" si="171"/>
        <v>0</v>
      </c>
      <c r="BA93" s="185">
        <f t="shared" si="171"/>
        <v>0</v>
      </c>
      <c r="BB93" s="185">
        <f t="shared" si="171"/>
        <v>0</v>
      </c>
      <c r="BC93" s="185">
        <f t="shared" si="171"/>
        <v>0</v>
      </c>
      <c r="BD93" s="145">
        <f t="shared" si="171"/>
        <v>0</v>
      </c>
      <c r="BE93" s="146">
        <f t="shared" ref="BE93:BJ93" si="172">IFERROR(ROUND($BZ93/$BZ131*BE131,3),0)</f>
        <v>0</v>
      </c>
      <c r="BF93" s="185">
        <f t="shared" si="172"/>
        <v>0</v>
      </c>
      <c r="BG93" s="185">
        <f t="shared" si="172"/>
        <v>0</v>
      </c>
      <c r="BH93" s="185">
        <f t="shared" si="172"/>
        <v>0</v>
      </c>
      <c r="BI93" s="185">
        <f t="shared" si="172"/>
        <v>0</v>
      </c>
      <c r="BJ93" s="186">
        <f t="shared" si="172"/>
        <v>0</v>
      </c>
      <c r="BK93" s="143"/>
      <c r="BL93" s="144"/>
      <c r="BM93" s="143"/>
      <c r="BN93" s="187"/>
      <c r="BO93" s="143"/>
      <c r="BP93" s="187"/>
      <c r="BQ93" s="143"/>
      <c r="BR93" s="187"/>
      <c r="BS93" s="143"/>
      <c r="BT93" s="187"/>
      <c r="BU93" s="143"/>
      <c r="BV93" s="187"/>
      <c r="BW93" s="143"/>
      <c r="BX93" s="187"/>
      <c r="BY93" s="146">
        <f t="shared" si="151"/>
        <v>0</v>
      </c>
      <c r="BZ93" s="146">
        <f t="shared" si="151"/>
        <v>0</v>
      </c>
      <c r="CA93" s="145">
        <f t="shared" si="154"/>
        <v>0</v>
      </c>
      <c r="CB93" s="59">
        <f t="shared" si="138"/>
        <v>0</v>
      </c>
    </row>
    <row r="94" spans="1:80" x14ac:dyDescent="0.25">
      <c r="A94" s="184" t="s">
        <v>60</v>
      </c>
      <c r="B94" s="3"/>
      <c r="C94" s="69">
        <f t="shared" ref="C94:BD94" si="173">IFERROR(ROUND($BY94/$BY131*C131,3),0)</f>
        <v>0</v>
      </c>
      <c r="D94" s="185">
        <f t="shared" si="173"/>
        <v>0</v>
      </c>
      <c r="E94" s="185">
        <f t="shared" si="173"/>
        <v>0</v>
      </c>
      <c r="F94" s="185">
        <f t="shared" si="173"/>
        <v>0</v>
      </c>
      <c r="G94" s="185">
        <f t="shared" si="173"/>
        <v>0</v>
      </c>
      <c r="H94" s="185">
        <f t="shared" si="173"/>
        <v>0</v>
      </c>
      <c r="I94" s="185">
        <f t="shared" si="173"/>
        <v>0</v>
      </c>
      <c r="J94" s="185">
        <f t="shared" si="173"/>
        <v>0</v>
      </c>
      <c r="K94" s="185">
        <f t="shared" si="173"/>
        <v>0</v>
      </c>
      <c r="L94" s="185">
        <f t="shared" si="173"/>
        <v>0</v>
      </c>
      <c r="M94" s="185">
        <f t="shared" si="173"/>
        <v>0</v>
      </c>
      <c r="N94" s="185">
        <f t="shared" si="173"/>
        <v>0</v>
      </c>
      <c r="O94" s="185">
        <f t="shared" si="173"/>
        <v>0</v>
      </c>
      <c r="P94" s="185">
        <f t="shared" si="173"/>
        <v>0</v>
      </c>
      <c r="Q94" s="185">
        <f t="shared" si="173"/>
        <v>0</v>
      </c>
      <c r="R94" s="185">
        <f t="shared" si="173"/>
        <v>0</v>
      </c>
      <c r="S94" s="185">
        <f t="shared" si="173"/>
        <v>0</v>
      </c>
      <c r="T94" s="145">
        <f t="shared" si="173"/>
        <v>0</v>
      </c>
      <c r="U94" s="69">
        <f t="shared" si="173"/>
        <v>0</v>
      </c>
      <c r="V94" s="185">
        <f t="shared" si="173"/>
        <v>0</v>
      </c>
      <c r="W94" s="185">
        <f t="shared" si="173"/>
        <v>0</v>
      </c>
      <c r="X94" s="185">
        <f t="shared" si="173"/>
        <v>0</v>
      </c>
      <c r="Y94" s="185">
        <f t="shared" si="173"/>
        <v>0</v>
      </c>
      <c r="Z94" s="185">
        <f t="shared" si="173"/>
        <v>0</v>
      </c>
      <c r="AA94" s="185">
        <f t="shared" si="173"/>
        <v>0</v>
      </c>
      <c r="AB94" s="185">
        <f t="shared" si="173"/>
        <v>0</v>
      </c>
      <c r="AC94" s="185">
        <f t="shared" si="173"/>
        <v>0</v>
      </c>
      <c r="AD94" s="185">
        <f t="shared" si="173"/>
        <v>0</v>
      </c>
      <c r="AE94" s="185">
        <f t="shared" si="173"/>
        <v>0</v>
      </c>
      <c r="AF94" s="185">
        <f t="shared" si="173"/>
        <v>0</v>
      </c>
      <c r="AG94" s="185">
        <f t="shared" si="173"/>
        <v>0</v>
      </c>
      <c r="AH94" s="185">
        <f t="shared" si="173"/>
        <v>0</v>
      </c>
      <c r="AI94" s="185">
        <f t="shared" si="173"/>
        <v>0</v>
      </c>
      <c r="AJ94" s="185">
        <f t="shared" si="173"/>
        <v>0</v>
      </c>
      <c r="AK94" s="185">
        <f t="shared" si="173"/>
        <v>0</v>
      </c>
      <c r="AL94" s="145">
        <f t="shared" si="173"/>
        <v>0</v>
      </c>
      <c r="AM94" s="69">
        <f t="shared" si="173"/>
        <v>0</v>
      </c>
      <c r="AN94" s="185">
        <f t="shared" si="173"/>
        <v>0</v>
      </c>
      <c r="AO94" s="185">
        <f t="shared" si="173"/>
        <v>0</v>
      </c>
      <c r="AP94" s="185">
        <f t="shared" si="173"/>
        <v>0</v>
      </c>
      <c r="AQ94" s="185">
        <f t="shared" si="173"/>
        <v>0</v>
      </c>
      <c r="AR94" s="185">
        <f t="shared" si="173"/>
        <v>0</v>
      </c>
      <c r="AS94" s="185">
        <f t="shared" si="173"/>
        <v>0</v>
      </c>
      <c r="AT94" s="185">
        <f t="shared" si="173"/>
        <v>0</v>
      </c>
      <c r="AU94" s="185">
        <f t="shared" si="173"/>
        <v>0</v>
      </c>
      <c r="AV94" s="185">
        <f t="shared" si="173"/>
        <v>0</v>
      </c>
      <c r="AW94" s="185">
        <f t="shared" si="173"/>
        <v>0</v>
      </c>
      <c r="AX94" s="185">
        <f t="shared" si="173"/>
        <v>0</v>
      </c>
      <c r="AY94" s="185">
        <f t="shared" si="173"/>
        <v>0</v>
      </c>
      <c r="AZ94" s="185">
        <f t="shared" si="173"/>
        <v>0</v>
      </c>
      <c r="BA94" s="185">
        <f t="shared" si="173"/>
        <v>0</v>
      </c>
      <c r="BB94" s="185">
        <f t="shared" si="173"/>
        <v>0</v>
      </c>
      <c r="BC94" s="185">
        <f t="shared" si="173"/>
        <v>0</v>
      </c>
      <c r="BD94" s="145">
        <f t="shared" si="173"/>
        <v>0</v>
      </c>
      <c r="BE94" s="146">
        <f t="shared" ref="BE94:BJ94" si="174">IFERROR(ROUND($BZ94/$BZ131*BE131,3),0)</f>
        <v>0</v>
      </c>
      <c r="BF94" s="185">
        <f t="shared" si="174"/>
        <v>0</v>
      </c>
      <c r="BG94" s="185">
        <f t="shared" si="174"/>
        <v>0</v>
      </c>
      <c r="BH94" s="185">
        <f t="shared" si="174"/>
        <v>0</v>
      </c>
      <c r="BI94" s="185">
        <f t="shared" si="174"/>
        <v>0</v>
      </c>
      <c r="BJ94" s="186">
        <f t="shared" si="174"/>
        <v>0</v>
      </c>
      <c r="BK94" s="143"/>
      <c r="BL94" s="144"/>
      <c r="BM94" s="143"/>
      <c r="BN94" s="187"/>
      <c r="BO94" s="143"/>
      <c r="BP94" s="187"/>
      <c r="BQ94" s="143"/>
      <c r="BR94" s="187"/>
      <c r="BS94" s="143"/>
      <c r="BT94" s="187"/>
      <c r="BU94" s="143"/>
      <c r="BV94" s="187"/>
      <c r="BW94" s="143"/>
      <c r="BX94" s="187"/>
      <c r="BY94" s="146">
        <f t="shared" si="151"/>
        <v>0</v>
      </c>
      <c r="BZ94" s="146">
        <f t="shared" si="151"/>
        <v>0</v>
      </c>
      <c r="CA94" s="145">
        <f t="shared" si="154"/>
        <v>0</v>
      </c>
      <c r="CB94" s="59">
        <f t="shared" si="138"/>
        <v>0</v>
      </c>
    </row>
    <row r="95" spans="1:80" ht="13.8" thickBot="1" x14ac:dyDescent="0.3">
      <c r="A95" s="251" t="s">
        <v>61</v>
      </c>
      <c r="B95" s="211"/>
      <c r="C95" s="257">
        <f t="shared" ref="C95:BD95" si="175">IFERROR(ROUND($BY95/$BY131*C131,3),0)</f>
        <v>9.0470000000000006</v>
      </c>
      <c r="D95" s="258">
        <f t="shared" si="175"/>
        <v>0</v>
      </c>
      <c r="E95" s="258">
        <f t="shared" si="175"/>
        <v>0</v>
      </c>
      <c r="F95" s="258">
        <f t="shared" si="175"/>
        <v>0</v>
      </c>
      <c r="G95" s="258">
        <f t="shared" si="175"/>
        <v>0</v>
      </c>
      <c r="H95" s="258">
        <f t="shared" si="175"/>
        <v>0</v>
      </c>
      <c r="I95" s="258">
        <f t="shared" si="175"/>
        <v>0</v>
      </c>
      <c r="J95" s="258">
        <f t="shared" si="175"/>
        <v>0</v>
      </c>
      <c r="K95" s="258">
        <f t="shared" si="175"/>
        <v>0</v>
      </c>
      <c r="L95" s="258">
        <f t="shared" si="175"/>
        <v>0</v>
      </c>
      <c r="M95" s="258">
        <f t="shared" si="175"/>
        <v>0</v>
      </c>
      <c r="N95" s="258">
        <f t="shared" si="175"/>
        <v>0</v>
      </c>
      <c r="O95" s="258">
        <f t="shared" si="175"/>
        <v>0.21099999999999999</v>
      </c>
      <c r="P95" s="258">
        <f t="shared" si="175"/>
        <v>0</v>
      </c>
      <c r="Q95" s="258">
        <f t="shared" si="175"/>
        <v>0</v>
      </c>
      <c r="R95" s="258">
        <f t="shared" si="175"/>
        <v>0</v>
      </c>
      <c r="S95" s="258">
        <f t="shared" si="175"/>
        <v>0</v>
      </c>
      <c r="T95" s="259">
        <f t="shared" si="175"/>
        <v>0</v>
      </c>
      <c r="U95" s="257">
        <f t="shared" si="175"/>
        <v>3.6539999999999999</v>
      </c>
      <c r="V95" s="258">
        <f t="shared" si="175"/>
        <v>0</v>
      </c>
      <c r="W95" s="258">
        <f t="shared" si="175"/>
        <v>0</v>
      </c>
      <c r="X95" s="258">
        <f t="shared" si="175"/>
        <v>0</v>
      </c>
      <c r="Y95" s="258">
        <f t="shared" si="175"/>
        <v>0</v>
      </c>
      <c r="Z95" s="258">
        <f t="shared" si="175"/>
        <v>0</v>
      </c>
      <c r="AA95" s="258">
        <f t="shared" si="175"/>
        <v>3.7770000000000001</v>
      </c>
      <c r="AB95" s="258">
        <f t="shared" si="175"/>
        <v>0</v>
      </c>
      <c r="AC95" s="258">
        <f t="shared" si="175"/>
        <v>0</v>
      </c>
      <c r="AD95" s="258">
        <f t="shared" si="175"/>
        <v>0</v>
      </c>
      <c r="AE95" s="258">
        <f t="shared" si="175"/>
        <v>0</v>
      </c>
      <c r="AF95" s="258">
        <f t="shared" si="175"/>
        <v>0</v>
      </c>
      <c r="AG95" s="258">
        <f t="shared" si="175"/>
        <v>0.105</v>
      </c>
      <c r="AH95" s="258">
        <f t="shared" si="175"/>
        <v>0</v>
      </c>
      <c r="AI95" s="258">
        <f t="shared" si="175"/>
        <v>0</v>
      </c>
      <c r="AJ95" s="258">
        <f t="shared" si="175"/>
        <v>0</v>
      </c>
      <c r="AK95" s="258">
        <f t="shared" si="175"/>
        <v>0</v>
      </c>
      <c r="AL95" s="259">
        <f t="shared" si="175"/>
        <v>0</v>
      </c>
      <c r="AM95" s="257">
        <f t="shared" si="175"/>
        <v>0.45700000000000002</v>
      </c>
      <c r="AN95" s="258">
        <f t="shared" si="175"/>
        <v>0</v>
      </c>
      <c r="AO95" s="258">
        <f t="shared" si="175"/>
        <v>0</v>
      </c>
      <c r="AP95" s="258">
        <f t="shared" si="175"/>
        <v>0</v>
      </c>
      <c r="AQ95" s="258">
        <f t="shared" si="175"/>
        <v>0</v>
      </c>
      <c r="AR95" s="258">
        <f t="shared" si="175"/>
        <v>0</v>
      </c>
      <c r="AS95" s="258">
        <f t="shared" si="175"/>
        <v>0.94899999999999995</v>
      </c>
      <c r="AT95" s="258">
        <f t="shared" si="175"/>
        <v>0</v>
      </c>
      <c r="AU95" s="258">
        <f t="shared" si="175"/>
        <v>0</v>
      </c>
      <c r="AV95" s="258">
        <f t="shared" si="175"/>
        <v>0</v>
      </c>
      <c r="AW95" s="258">
        <f t="shared" si="175"/>
        <v>0</v>
      </c>
      <c r="AX95" s="258">
        <f t="shared" si="175"/>
        <v>0</v>
      </c>
      <c r="AY95" s="258">
        <f t="shared" si="175"/>
        <v>0</v>
      </c>
      <c r="AZ95" s="258">
        <f t="shared" si="175"/>
        <v>0</v>
      </c>
      <c r="BA95" s="258">
        <f t="shared" si="175"/>
        <v>0</v>
      </c>
      <c r="BB95" s="258">
        <f t="shared" si="175"/>
        <v>0</v>
      </c>
      <c r="BC95" s="258">
        <f t="shared" si="175"/>
        <v>0</v>
      </c>
      <c r="BD95" s="259">
        <f t="shared" si="175"/>
        <v>0</v>
      </c>
      <c r="BE95" s="260">
        <f t="shared" ref="BE95:BJ95" si="176">IFERROR(ROUND($BZ95/$BZ131*BE131,3),0)</f>
        <v>0</v>
      </c>
      <c r="BF95" s="258">
        <f t="shared" si="176"/>
        <v>0</v>
      </c>
      <c r="BG95" s="258">
        <f t="shared" si="176"/>
        <v>0</v>
      </c>
      <c r="BH95" s="258">
        <f t="shared" si="176"/>
        <v>0</v>
      </c>
      <c r="BI95" s="258">
        <f t="shared" si="176"/>
        <v>0</v>
      </c>
      <c r="BJ95" s="261">
        <f t="shared" si="176"/>
        <v>0</v>
      </c>
      <c r="BK95" s="262">
        <v>18.2</v>
      </c>
      <c r="BL95" s="263"/>
      <c r="BM95" s="262"/>
      <c r="BN95" s="264"/>
      <c r="BO95" s="262"/>
      <c r="BP95" s="264"/>
      <c r="BQ95" s="262"/>
      <c r="BR95" s="264"/>
      <c r="BS95" s="262"/>
      <c r="BT95" s="264"/>
      <c r="BU95" s="262"/>
      <c r="BV95" s="264"/>
      <c r="BW95" s="262"/>
      <c r="BX95" s="264"/>
      <c r="BY95" s="146">
        <f>BK95+BM95+BO95+BQ95+BS95+BU95+BW95</f>
        <v>18.2</v>
      </c>
      <c r="BZ95" s="146">
        <f>BL95+BN95+BP95+BR95+BT95+BV95+BX95</f>
        <v>0</v>
      </c>
      <c r="CA95" s="259">
        <f t="shared" si="154"/>
        <v>18.2</v>
      </c>
      <c r="CB95" s="59">
        <f t="shared" si="138"/>
        <v>0</v>
      </c>
    </row>
    <row r="96" spans="1:80" ht="13.8" thickBot="1" x14ac:dyDescent="0.3">
      <c r="A96" s="219" t="s">
        <v>121</v>
      </c>
      <c r="B96" s="220">
        <v>227</v>
      </c>
      <c r="C96" s="230">
        <f t="shared" ref="C96:BD96" si="177">IFERROR(ROUND($BY96/$BY131*C131,3),0)</f>
        <v>0</v>
      </c>
      <c r="D96" s="230">
        <f t="shared" si="177"/>
        <v>0</v>
      </c>
      <c r="E96" s="230">
        <f t="shared" si="177"/>
        <v>0</v>
      </c>
      <c r="F96" s="230">
        <f t="shared" si="177"/>
        <v>0</v>
      </c>
      <c r="G96" s="230">
        <f t="shared" si="177"/>
        <v>0</v>
      </c>
      <c r="H96" s="230">
        <f t="shared" si="177"/>
        <v>0</v>
      </c>
      <c r="I96" s="230">
        <f t="shared" si="177"/>
        <v>0</v>
      </c>
      <c r="J96" s="230">
        <f t="shared" si="177"/>
        <v>0</v>
      </c>
      <c r="K96" s="230">
        <f t="shared" si="177"/>
        <v>0</v>
      </c>
      <c r="L96" s="230">
        <f t="shared" si="177"/>
        <v>0</v>
      </c>
      <c r="M96" s="230">
        <f t="shared" si="177"/>
        <v>0</v>
      </c>
      <c r="N96" s="230">
        <f t="shared" si="177"/>
        <v>0</v>
      </c>
      <c r="O96" s="230">
        <f t="shared" si="177"/>
        <v>0</v>
      </c>
      <c r="P96" s="230">
        <f t="shared" si="177"/>
        <v>0</v>
      </c>
      <c r="Q96" s="230">
        <f t="shared" si="177"/>
        <v>0</v>
      </c>
      <c r="R96" s="230">
        <f t="shared" si="177"/>
        <v>0</v>
      </c>
      <c r="S96" s="230">
        <f t="shared" si="177"/>
        <v>0</v>
      </c>
      <c r="T96" s="230">
        <f t="shared" si="177"/>
        <v>0</v>
      </c>
      <c r="U96" s="230">
        <f t="shared" si="177"/>
        <v>0</v>
      </c>
      <c r="V96" s="230">
        <f t="shared" si="177"/>
        <v>0</v>
      </c>
      <c r="W96" s="230">
        <f t="shared" si="177"/>
        <v>0</v>
      </c>
      <c r="X96" s="230">
        <f t="shared" si="177"/>
        <v>0</v>
      </c>
      <c r="Y96" s="230">
        <f t="shared" si="177"/>
        <v>0</v>
      </c>
      <c r="Z96" s="230">
        <f t="shared" si="177"/>
        <v>0</v>
      </c>
      <c r="AA96" s="230">
        <f t="shared" si="177"/>
        <v>0</v>
      </c>
      <c r="AB96" s="230">
        <f t="shared" si="177"/>
        <v>0</v>
      </c>
      <c r="AC96" s="230">
        <f t="shared" si="177"/>
        <v>0</v>
      </c>
      <c r="AD96" s="230">
        <f t="shared" si="177"/>
        <v>0</v>
      </c>
      <c r="AE96" s="230">
        <f t="shared" si="177"/>
        <v>0</v>
      </c>
      <c r="AF96" s="230">
        <f t="shared" si="177"/>
        <v>0</v>
      </c>
      <c r="AG96" s="230">
        <f t="shared" si="177"/>
        <v>0</v>
      </c>
      <c r="AH96" s="230">
        <f t="shared" si="177"/>
        <v>0</v>
      </c>
      <c r="AI96" s="230">
        <f t="shared" si="177"/>
        <v>0</v>
      </c>
      <c r="AJ96" s="230">
        <f t="shared" si="177"/>
        <v>0</v>
      </c>
      <c r="AK96" s="230">
        <f t="shared" si="177"/>
        <v>0</v>
      </c>
      <c r="AL96" s="230">
        <f t="shared" si="177"/>
        <v>0</v>
      </c>
      <c r="AM96" s="230">
        <f t="shared" si="177"/>
        <v>0</v>
      </c>
      <c r="AN96" s="230">
        <f t="shared" si="177"/>
        <v>0</v>
      </c>
      <c r="AO96" s="230">
        <f t="shared" si="177"/>
        <v>0</v>
      </c>
      <c r="AP96" s="230">
        <f t="shared" si="177"/>
        <v>0</v>
      </c>
      <c r="AQ96" s="230">
        <f t="shared" si="177"/>
        <v>0</v>
      </c>
      <c r="AR96" s="230">
        <f t="shared" si="177"/>
        <v>0</v>
      </c>
      <c r="AS96" s="230">
        <f t="shared" si="177"/>
        <v>0</v>
      </c>
      <c r="AT96" s="230">
        <f t="shared" si="177"/>
        <v>0</v>
      </c>
      <c r="AU96" s="230">
        <f t="shared" si="177"/>
        <v>0</v>
      </c>
      <c r="AV96" s="230">
        <f t="shared" si="177"/>
        <v>0</v>
      </c>
      <c r="AW96" s="230">
        <f t="shared" si="177"/>
        <v>0</v>
      </c>
      <c r="AX96" s="230">
        <f t="shared" si="177"/>
        <v>0</v>
      </c>
      <c r="AY96" s="230">
        <f t="shared" si="177"/>
        <v>0</v>
      </c>
      <c r="AZ96" s="230">
        <f t="shared" si="177"/>
        <v>0</v>
      </c>
      <c r="BA96" s="230">
        <f t="shared" si="177"/>
        <v>0</v>
      </c>
      <c r="BB96" s="230">
        <f t="shared" si="177"/>
        <v>0</v>
      </c>
      <c r="BC96" s="230">
        <f t="shared" si="177"/>
        <v>0</v>
      </c>
      <c r="BD96" s="230">
        <f t="shared" si="177"/>
        <v>0</v>
      </c>
      <c r="BE96" s="230">
        <f t="shared" ref="BE96:BJ96" si="178">IFERROR(ROUND($BZ96/$BZ131*BE131,3),0)</f>
        <v>0</v>
      </c>
      <c r="BF96" s="230">
        <f t="shared" si="178"/>
        <v>0</v>
      </c>
      <c r="BG96" s="230">
        <f t="shared" si="178"/>
        <v>0</v>
      </c>
      <c r="BH96" s="230">
        <f t="shared" si="178"/>
        <v>0</v>
      </c>
      <c r="BI96" s="230">
        <f t="shared" si="178"/>
        <v>0</v>
      </c>
      <c r="BJ96" s="230">
        <f t="shared" si="178"/>
        <v>0</v>
      </c>
      <c r="BK96" s="265"/>
      <c r="BL96" s="234"/>
      <c r="BM96" s="233"/>
      <c r="BN96" s="235"/>
      <c r="BO96" s="233"/>
      <c r="BP96" s="235"/>
      <c r="BQ96" s="233"/>
      <c r="BR96" s="235"/>
      <c r="BS96" s="233"/>
      <c r="BT96" s="235"/>
      <c r="BU96" s="233"/>
      <c r="BV96" s="235"/>
      <c r="BW96" s="233"/>
      <c r="BX96" s="235"/>
      <c r="BY96" s="146">
        <f>BK96+BM96+BO96+BQ96+BS96+BU96+BW96</f>
        <v>0</v>
      </c>
      <c r="BZ96" s="146">
        <f>BL96+BN96+BP96+BR96+BT96+BV96+BX96</f>
        <v>0</v>
      </c>
      <c r="CA96" s="231">
        <f t="shared" si="154"/>
        <v>0</v>
      </c>
      <c r="CB96" s="59">
        <f t="shared" si="138"/>
        <v>0</v>
      </c>
    </row>
    <row r="97" spans="1:80" s="2" customFormat="1" ht="13.8" thickBot="1" x14ac:dyDescent="0.3">
      <c r="A97" s="266" t="s">
        <v>62</v>
      </c>
      <c r="B97" s="199">
        <v>290</v>
      </c>
      <c r="C97" s="200">
        <f t="shared" ref="C97:BN97" si="179">SUM(C98:C103)</f>
        <v>1336.117</v>
      </c>
      <c r="D97" s="200">
        <f t="shared" si="179"/>
        <v>0</v>
      </c>
      <c r="E97" s="200">
        <f t="shared" si="179"/>
        <v>0</v>
      </c>
      <c r="F97" s="200">
        <f t="shared" si="179"/>
        <v>0</v>
      </c>
      <c r="G97" s="200">
        <f t="shared" si="179"/>
        <v>0</v>
      </c>
      <c r="H97" s="200">
        <f t="shared" si="179"/>
        <v>0</v>
      </c>
      <c r="I97" s="200">
        <f t="shared" si="179"/>
        <v>0</v>
      </c>
      <c r="J97" s="200">
        <f t="shared" si="179"/>
        <v>0</v>
      </c>
      <c r="K97" s="200">
        <f t="shared" si="179"/>
        <v>0</v>
      </c>
      <c r="L97" s="200">
        <f t="shared" si="179"/>
        <v>0</v>
      </c>
      <c r="M97" s="200">
        <f t="shared" si="179"/>
        <v>0</v>
      </c>
      <c r="N97" s="200">
        <f t="shared" si="179"/>
        <v>0</v>
      </c>
      <c r="O97" s="200">
        <f t="shared" si="179"/>
        <v>31.132999999999999</v>
      </c>
      <c r="P97" s="200">
        <f t="shared" si="179"/>
        <v>0</v>
      </c>
      <c r="Q97" s="200">
        <f t="shared" si="179"/>
        <v>0</v>
      </c>
      <c r="R97" s="200">
        <f t="shared" si="179"/>
        <v>0</v>
      </c>
      <c r="S97" s="200">
        <f t="shared" si="179"/>
        <v>0</v>
      </c>
      <c r="T97" s="202">
        <f t="shared" si="179"/>
        <v>0</v>
      </c>
      <c r="U97" s="200">
        <f t="shared" si="179"/>
        <v>539.63499999999999</v>
      </c>
      <c r="V97" s="200">
        <f t="shared" si="179"/>
        <v>0</v>
      </c>
      <c r="W97" s="200">
        <f t="shared" si="179"/>
        <v>0</v>
      </c>
      <c r="X97" s="200">
        <f t="shared" si="179"/>
        <v>0</v>
      </c>
      <c r="Y97" s="200">
        <f t="shared" si="179"/>
        <v>0</v>
      </c>
      <c r="Z97" s="200">
        <f t="shared" si="179"/>
        <v>0</v>
      </c>
      <c r="AA97" s="200">
        <f t="shared" si="179"/>
        <v>557.79600000000005</v>
      </c>
      <c r="AB97" s="200">
        <f t="shared" si="179"/>
        <v>0</v>
      </c>
      <c r="AC97" s="200">
        <f t="shared" si="179"/>
        <v>0</v>
      </c>
      <c r="AD97" s="200">
        <f t="shared" si="179"/>
        <v>0</v>
      </c>
      <c r="AE97" s="200">
        <f t="shared" si="179"/>
        <v>0</v>
      </c>
      <c r="AF97" s="200">
        <f t="shared" si="179"/>
        <v>0</v>
      </c>
      <c r="AG97" s="200">
        <f t="shared" si="179"/>
        <v>15.567</v>
      </c>
      <c r="AH97" s="200">
        <f t="shared" si="179"/>
        <v>0</v>
      </c>
      <c r="AI97" s="200">
        <f t="shared" si="179"/>
        <v>0</v>
      </c>
      <c r="AJ97" s="200">
        <f t="shared" si="179"/>
        <v>0</v>
      </c>
      <c r="AK97" s="200">
        <f t="shared" si="179"/>
        <v>0</v>
      </c>
      <c r="AL97" s="202">
        <f t="shared" si="179"/>
        <v>0</v>
      </c>
      <c r="AM97" s="200">
        <f t="shared" si="179"/>
        <v>67.454000000000008</v>
      </c>
      <c r="AN97" s="200">
        <f t="shared" si="179"/>
        <v>0</v>
      </c>
      <c r="AO97" s="200">
        <f t="shared" si="179"/>
        <v>0</v>
      </c>
      <c r="AP97" s="200">
        <f t="shared" si="179"/>
        <v>0</v>
      </c>
      <c r="AQ97" s="200">
        <f t="shared" si="179"/>
        <v>0</v>
      </c>
      <c r="AR97" s="200">
        <f t="shared" si="179"/>
        <v>0</v>
      </c>
      <c r="AS97" s="200">
        <f t="shared" si="179"/>
        <v>140.09800000000001</v>
      </c>
      <c r="AT97" s="200">
        <f t="shared" si="179"/>
        <v>0</v>
      </c>
      <c r="AU97" s="200">
        <f t="shared" si="179"/>
        <v>0</v>
      </c>
      <c r="AV97" s="200">
        <f t="shared" si="179"/>
        <v>0</v>
      </c>
      <c r="AW97" s="200">
        <f t="shared" si="179"/>
        <v>0</v>
      </c>
      <c r="AX97" s="200">
        <f t="shared" si="179"/>
        <v>0</v>
      </c>
      <c r="AY97" s="200">
        <f t="shared" si="179"/>
        <v>0</v>
      </c>
      <c r="AZ97" s="200">
        <f t="shared" si="179"/>
        <v>0</v>
      </c>
      <c r="BA97" s="200">
        <f t="shared" si="179"/>
        <v>0</v>
      </c>
      <c r="BB97" s="200">
        <f t="shared" si="179"/>
        <v>0</v>
      </c>
      <c r="BC97" s="200">
        <f t="shared" si="179"/>
        <v>0</v>
      </c>
      <c r="BD97" s="202">
        <f t="shared" si="179"/>
        <v>0</v>
      </c>
      <c r="BE97" s="203">
        <f t="shared" si="179"/>
        <v>0</v>
      </c>
      <c r="BF97" s="200">
        <f t="shared" si="179"/>
        <v>0</v>
      </c>
      <c r="BG97" s="200">
        <f t="shared" si="179"/>
        <v>0</v>
      </c>
      <c r="BH97" s="200">
        <f t="shared" si="179"/>
        <v>0</v>
      </c>
      <c r="BI97" s="200">
        <f t="shared" si="179"/>
        <v>0</v>
      </c>
      <c r="BJ97" s="201">
        <f t="shared" si="179"/>
        <v>0</v>
      </c>
      <c r="BK97" s="202">
        <f t="shared" si="179"/>
        <v>2687.8</v>
      </c>
      <c r="BL97" s="201">
        <f t="shared" si="179"/>
        <v>0</v>
      </c>
      <c r="BM97" s="202">
        <f t="shared" si="179"/>
        <v>0</v>
      </c>
      <c r="BN97" s="228">
        <f t="shared" si="179"/>
        <v>0</v>
      </c>
      <c r="BO97" s="202">
        <f t="shared" ref="BO97:BX97" si="180">SUM(BO98:BO103)</f>
        <v>0</v>
      </c>
      <c r="BP97" s="228">
        <f t="shared" si="180"/>
        <v>0</v>
      </c>
      <c r="BQ97" s="202">
        <f t="shared" si="180"/>
        <v>0</v>
      </c>
      <c r="BR97" s="228">
        <f t="shared" si="180"/>
        <v>0</v>
      </c>
      <c r="BS97" s="202">
        <f t="shared" si="180"/>
        <v>0</v>
      </c>
      <c r="BT97" s="228">
        <f t="shared" si="180"/>
        <v>0</v>
      </c>
      <c r="BU97" s="202">
        <f t="shared" si="180"/>
        <v>0</v>
      </c>
      <c r="BV97" s="228">
        <f t="shared" si="180"/>
        <v>0</v>
      </c>
      <c r="BW97" s="202">
        <f t="shared" si="180"/>
        <v>0</v>
      </c>
      <c r="BX97" s="228">
        <f t="shared" si="180"/>
        <v>0</v>
      </c>
      <c r="BY97" s="228">
        <f>SUM(BY98:BY103)</f>
        <v>2687.8</v>
      </c>
      <c r="BZ97" s="228">
        <f>SUM(BZ98:BZ103)</f>
        <v>0</v>
      </c>
      <c r="CA97" s="228">
        <f>SUM(CA98:CA103)</f>
        <v>2687.8</v>
      </c>
      <c r="CB97" s="59">
        <f t="shared" si="138"/>
        <v>0</v>
      </c>
    </row>
    <row r="98" spans="1:80" x14ac:dyDescent="0.25">
      <c r="A98" s="267" t="s">
        <v>63</v>
      </c>
      <c r="B98" s="268">
        <v>291</v>
      </c>
      <c r="C98" s="269">
        <f t="shared" ref="C98:BD98" si="181">IFERROR(ROUND($BY98/$BY131*C131,3),0)</f>
        <v>445.00799999999998</v>
      </c>
      <c r="D98" s="270">
        <f t="shared" si="181"/>
        <v>0</v>
      </c>
      <c r="E98" s="270">
        <f t="shared" si="181"/>
        <v>0</v>
      </c>
      <c r="F98" s="270">
        <f t="shared" si="181"/>
        <v>0</v>
      </c>
      <c r="G98" s="270">
        <f t="shared" si="181"/>
        <v>0</v>
      </c>
      <c r="H98" s="270">
        <f t="shared" si="181"/>
        <v>0</v>
      </c>
      <c r="I98" s="270">
        <f t="shared" si="181"/>
        <v>0</v>
      </c>
      <c r="J98" s="270">
        <f t="shared" si="181"/>
        <v>0</v>
      </c>
      <c r="K98" s="270">
        <f t="shared" si="181"/>
        <v>0</v>
      </c>
      <c r="L98" s="270">
        <f t="shared" si="181"/>
        <v>0</v>
      </c>
      <c r="M98" s="270">
        <f t="shared" si="181"/>
        <v>0</v>
      </c>
      <c r="N98" s="270">
        <f t="shared" si="181"/>
        <v>0</v>
      </c>
      <c r="O98" s="270">
        <f t="shared" si="181"/>
        <v>10.369</v>
      </c>
      <c r="P98" s="270">
        <f t="shared" si="181"/>
        <v>0</v>
      </c>
      <c r="Q98" s="270">
        <f t="shared" si="181"/>
        <v>0</v>
      </c>
      <c r="R98" s="270">
        <f t="shared" si="181"/>
        <v>0</v>
      </c>
      <c r="S98" s="270">
        <f t="shared" si="181"/>
        <v>0</v>
      </c>
      <c r="T98" s="271">
        <f t="shared" si="181"/>
        <v>0</v>
      </c>
      <c r="U98" s="269">
        <f t="shared" si="181"/>
        <v>179.73099999999999</v>
      </c>
      <c r="V98" s="270">
        <f t="shared" si="181"/>
        <v>0</v>
      </c>
      <c r="W98" s="270">
        <f t="shared" si="181"/>
        <v>0</v>
      </c>
      <c r="X98" s="270">
        <f t="shared" si="181"/>
        <v>0</v>
      </c>
      <c r="Y98" s="270">
        <f t="shared" si="181"/>
        <v>0</v>
      </c>
      <c r="Z98" s="270">
        <f t="shared" si="181"/>
        <v>0</v>
      </c>
      <c r="AA98" s="270">
        <f t="shared" si="181"/>
        <v>185.78</v>
      </c>
      <c r="AB98" s="270">
        <f t="shared" si="181"/>
        <v>0</v>
      </c>
      <c r="AC98" s="270">
        <f t="shared" si="181"/>
        <v>0</v>
      </c>
      <c r="AD98" s="270">
        <f t="shared" si="181"/>
        <v>0</v>
      </c>
      <c r="AE98" s="270">
        <f t="shared" si="181"/>
        <v>0</v>
      </c>
      <c r="AF98" s="270">
        <f t="shared" si="181"/>
        <v>0</v>
      </c>
      <c r="AG98" s="270">
        <f t="shared" si="181"/>
        <v>5.1849999999999996</v>
      </c>
      <c r="AH98" s="270">
        <f t="shared" si="181"/>
        <v>0</v>
      </c>
      <c r="AI98" s="270">
        <f t="shared" si="181"/>
        <v>0</v>
      </c>
      <c r="AJ98" s="270">
        <f t="shared" si="181"/>
        <v>0</v>
      </c>
      <c r="AK98" s="270">
        <f t="shared" si="181"/>
        <v>0</v>
      </c>
      <c r="AL98" s="271">
        <f t="shared" si="181"/>
        <v>0</v>
      </c>
      <c r="AM98" s="269">
        <f t="shared" si="181"/>
        <v>22.466000000000001</v>
      </c>
      <c r="AN98" s="270">
        <f t="shared" si="181"/>
        <v>0</v>
      </c>
      <c r="AO98" s="270">
        <f t="shared" si="181"/>
        <v>0</v>
      </c>
      <c r="AP98" s="270">
        <f t="shared" si="181"/>
        <v>0</v>
      </c>
      <c r="AQ98" s="270">
        <f t="shared" si="181"/>
        <v>0</v>
      </c>
      <c r="AR98" s="270">
        <f t="shared" si="181"/>
        <v>0</v>
      </c>
      <c r="AS98" s="270">
        <f t="shared" si="181"/>
        <v>46.661000000000001</v>
      </c>
      <c r="AT98" s="270">
        <f t="shared" si="181"/>
        <v>0</v>
      </c>
      <c r="AU98" s="270">
        <f t="shared" si="181"/>
        <v>0</v>
      </c>
      <c r="AV98" s="270">
        <f t="shared" si="181"/>
        <v>0</v>
      </c>
      <c r="AW98" s="270">
        <f t="shared" si="181"/>
        <v>0</v>
      </c>
      <c r="AX98" s="270">
        <f t="shared" si="181"/>
        <v>0</v>
      </c>
      <c r="AY98" s="270">
        <f t="shared" si="181"/>
        <v>0</v>
      </c>
      <c r="AZ98" s="270">
        <f t="shared" si="181"/>
        <v>0</v>
      </c>
      <c r="BA98" s="270">
        <f t="shared" si="181"/>
        <v>0</v>
      </c>
      <c r="BB98" s="270">
        <f t="shared" si="181"/>
        <v>0</v>
      </c>
      <c r="BC98" s="270">
        <f t="shared" si="181"/>
        <v>0</v>
      </c>
      <c r="BD98" s="271">
        <f t="shared" si="181"/>
        <v>0</v>
      </c>
      <c r="BE98" s="272">
        <f t="shared" ref="BE98:BJ98" si="182">IFERROR(ROUND($BZ98/$BZ131*BE131,3),0)</f>
        <v>0</v>
      </c>
      <c r="BF98" s="270">
        <f t="shared" si="182"/>
        <v>0</v>
      </c>
      <c r="BG98" s="270">
        <f t="shared" si="182"/>
        <v>0</v>
      </c>
      <c r="BH98" s="270">
        <f t="shared" si="182"/>
        <v>0</v>
      </c>
      <c r="BI98" s="270">
        <f t="shared" si="182"/>
        <v>0</v>
      </c>
      <c r="BJ98" s="273">
        <f t="shared" si="182"/>
        <v>0</v>
      </c>
      <c r="BK98" s="274">
        <v>895.2</v>
      </c>
      <c r="BL98" s="275"/>
      <c r="BM98" s="274"/>
      <c r="BN98" s="276"/>
      <c r="BO98" s="274"/>
      <c r="BP98" s="276"/>
      <c r="BQ98" s="274"/>
      <c r="BR98" s="276"/>
      <c r="BS98" s="274"/>
      <c r="BT98" s="276"/>
      <c r="BU98" s="274"/>
      <c r="BV98" s="276"/>
      <c r="BW98" s="274"/>
      <c r="BX98" s="276"/>
      <c r="BY98" s="245">
        <f t="shared" ref="BY98:BZ103" si="183">BK98+BM98+BO98+BQ98+BS98+BU98+BW98</f>
        <v>895.2</v>
      </c>
      <c r="BZ98" s="245">
        <f t="shared" si="183"/>
        <v>0</v>
      </c>
      <c r="CA98" s="271">
        <f t="shared" ref="CA98:CA103" si="184">BY98+BZ98</f>
        <v>895.2</v>
      </c>
      <c r="CB98" s="59">
        <f t="shared" si="138"/>
        <v>0</v>
      </c>
    </row>
    <row r="99" spans="1:80" x14ac:dyDescent="0.25">
      <c r="A99" s="277" t="s">
        <v>64</v>
      </c>
      <c r="B99" s="7">
        <v>291</v>
      </c>
      <c r="C99" s="278">
        <f t="shared" ref="C99:BD99" si="185">IFERROR(ROUND($BY99/$BY131*C131,3),0)</f>
        <v>891.10900000000004</v>
      </c>
      <c r="D99" s="279">
        <f t="shared" si="185"/>
        <v>0</v>
      </c>
      <c r="E99" s="279">
        <f t="shared" si="185"/>
        <v>0</v>
      </c>
      <c r="F99" s="279">
        <f t="shared" si="185"/>
        <v>0</v>
      </c>
      <c r="G99" s="279">
        <f t="shared" si="185"/>
        <v>0</v>
      </c>
      <c r="H99" s="279">
        <f t="shared" si="185"/>
        <v>0</v>
      </c>
      <c r="I99" s="279">
        <f t="shared" si="185"/>
        <v>0</v>
      </c>
      <c r="J99" s="279">
        <f t="shared" si="185"/>
        <v>0</v>
      </c>
      <c r="K99" s="279">
        <f t="shared" si="185"/>
        <v>0</v>
      </c>
      <c r="L99" s="279">
        <f t="shared" si="185"/>
        <v>0</v>
      </c>
      <c r="M99" s="279">
        <f t="shared" si="185"/>
        <v>0</v>
      </c>
      <c r="N99" s="279">
        <f t="shared" si="185"/>
        <v>0</v>
      </c>
      <c r="O99" s="279">
        <f t="shared" si="185"/>
        <v>20.763999999999999</v>
      </c>
      <c r="P99" s="279">
        <f t="shared" si="185"/>
        <v>0</v>
      </c>
      <c r="Q99" s="279">
        <f t="shared" si="185"/>
        <v>0</v>
      </c>
      <c r="R99" s="279">
        <f t="shared" si="185"/>
        <v>0</v>
      </c>
      <c r="S99" s="279">
        <f t="shared" si="185"/>
        <v>0</v>
      </c>
      <c r="T99" s="280">
        <f t="shared" si="185"/>
        <v>0</v>
      </c>
      <c r="U99" s="278">
        <f t="shared" si="185"/>
        <v>359.904</v>
      </c>
      <c r="V99" s="279">
        <f t="shared" si="185"/>
        <v>0</v>
      </c>
      <c r="W99" s="279">
        <f t="shared" si="185"/>
        <v>0</v>
      </c>
      <c r="X99" s="279">
        <f t="shared" si="185"/>
        <v>0</v>
      </c>
      <c r="Y99" s="279">
        <f t="shared" si="185"/>
        <v>0</v>
      </c>
      <c r="Z99" s="279">
        <f t="shared" si="185"/>
        <v>0</v>
      </c>
      <c r="AA99" s="279">
        <f t="shared" si="185"/>
        <v>372.01600000000002</v>
      </c>
      <c r="AB99" s="279">
        <f t="shared" si="185"/>
        <v>0</v>
      </c>
      <c r="AC99" s="279">
        <f t="shared" si="185"/>
        <v>0</v>
      </c>
      <c r="AD99" s="279">
        <f t="shared" si="185"/>
        <v>0</v>
      </c>
      <c r="AE99" s="279">
        <f t="shared" si="185"/>
        <v>0</v>
      </c>
      <c r="AF99" s="279">
        <f t="shared" si="185"/>
        <v>0</v>
      </c>
      <c r="AG99" s="279">
        <f t="shared" si="185"/>
        <v>10.382</v>
      </c>
      <c r="AH99" s="279">
        <f t="shared" si="185"/>
        <v>0</v>
      </c>
      <c r="AI99" s="279">
        <f t="shared" si="185"/>
        <v>0</v>
      </c>
      <c r="AJ99" s="279">
        <f t="shared" si="185"/>
        <v>0</v>
      </c>
      <c r="AK99" s="279">
        <f t="shared" si="185"/>
        <v>0</v>
      </c>
      <c r="AL99" s="280">
        <f t="shared" si="185"/>
        <v>0</v>
      </c>
      <c r="AM99" s="278">
        <f t="shared" si="185"/>
        <v>44.988</v>
      </c>
      <c r="AN99" s="279">
        <f t="shared" si="185"/>
        <v>0</v>
      </c>
      <c r="AO99" s="279">
        <f t="shared" si="185"/>
        <v>0</v>
      </c>
      <c r="AP99" s="279">
        <f t="shared" si="185"/>
        <v>0</v>
      </c>
      <c r="AQ99" s="279">
        <f t="shared" si="185"/>
        <v>0</v>
      </c>
      <c r="AR99" s="279">
        <f t="shared" si="185"/>
        <v>0</v>
      </c>
      <c r="AS99" s="279">
        <f t="shared" si="185"/>
        <v>93.436999999999998</v>
      </c>
      <c r="AT99" s="279">
        <f t="shared" si="185"/>
        <v>0</v>
      </c>
      <c r="AU99" s="279">
        <f t="shared" si="185"/>
        <v>0</v>
      </c>
      <c r="AV99" s="279">
        <f t="shared" si="185"/>
        <v>0</v>
      </c>
      <c r="AW99" s="279">
        <f t="shared" si="185"/>
        <v>0</v>
      </c>
      <c r="AX99" s="279">
        <f t="shared" si="185"/>
        <v>0</v>
      </c>
      <c r="AY99" s="279">
        <f t="shared" si="185"/>
        <v>0</v>
      </c>
      <c r="AZ99" s="279">
        <f t="shared" si="185"/>
        <v>0</v>
      </c>
      <c r="BA99" s="279">
        <f t="shared" si="185"/>
        <v>0</v>
      </c>
      <c r="BB99" s="279">
        <f t="shared" si="185"/>
        <v>0</v>
      </c>
      <c r="BC99" s="279">
        <f t="shared" si="185"/>
        <v>0</v>
      </c>
      <c r="BD99" s="280">
        <f t="shared" si="185"/>
        <v>0</v>
      </c>
      <c r="BE99" s="281">
        <f t="shared" ref="BE99:BJ99" si="186">IFERROR(ROUND($BZ99/$BZ131*BE131,3),0)</f>
        <v>0</v>
      </c>
      <c r="BF99" s="279">
        <f t="shared" si="186"/>
        <v>0</v>
      </c>
      <c r="BG99" s="279">
        <f t="shared" si="186"/>
        <v>0</v>
      </c>
      <c r="BH99" s="279">
        <f t="shared" si="186"/>
        <v>0</v>
      </c>
      <c r="BI99" s="279">
        <f t="shared" si="186"/>
        <v>0</v>
      </c>
      <c r="BJ99" s="282">
        <f t="shared" si="186"/>
        <v>0</v>
      </c>
      <c r="BK99" s="283">
        <v>1792.6</v>
      </c>
      <c r="BL99" s="284"/>
      <c r="BM99" s="283"/>
      <c r="BN99" s="285"/>
      <c r="BO99" s="283"/>
      <c r="BP99" s="285"/>
      <c r="BQ99" s="283"/>
      <c r="BR99" s="285"/>
      <c r="BS99" s="283"/>
      <c r="BT99" s="285"/>
      <c r="BU99" s="283"/>
      <c r="BV99" s="285"/>
      <c r="BW99" s="283"/>
      <c r="BX99" s="285"/>
      <c r="BY99" s="245">
        <f t="shared" si="183"/>
        <v>1792.6</v>
      </c>
      <c r="BZ99" s="245">
        <f t="shared" si="183"/>
        <v>0</v>
      </c>
      <c r="CA99" s="280">
        <f t="shared" si="184"/>
        <v>1792.6</v>
      </c>
      <c r="CB99" s="59">
        <f t="shared" si="138"/>
        <v>0</v>
      </c>
    </row>
    <row r="100" spans="1:80" x14ac:dyDescent="0.25">
      <c r="A100" s="277" t="s">
        <v>65</v>
      </c>
      <c r="B100" s="7">
        <v>291</v>
      </c>
      <c r="C100" s="278">
        <f t="shared" ref="C100:BD100" si="187">IFERROR(ROUND($BY100/$BY131*C131,3),0)</f>
        <v>0</v>
      </c>
      <c r="D100" s="279">
        <f t="shared" si="187"/>
        <v>0</v>
      </c>
      <c r="E100" s="279">
        <f t="shared" si="187"/>
        <v>0</v>
      </c>
      <c r="F100" s="279">
        <f t="shared" si="187"/>
        <v>0</v>
      </c>
      <c r="G100" s="279">
        <f t="shared" si="187"/>
        <v>0</v>
      </c>
      <c r="H100" s="279">
        <f t="shared" si="187"/>
        <v>0</v>
      </c>
      <c r="I100" s="279">
        <f t="shared" si="187"/>
        <v>0</v>
      </c>
      <c r="J100" s="279">
        <f t="shared" si="187"/>
        <v>0</v>
      </c>
      <c r="K100" s="279">
        <f t="shared" si="187"/>
        <v>0</v>
      </c>
      <c r="L100" s="279">
        <f t="shared" si="187"/>
        <v>0</v>
      </c>
      <c r="M100" s="279">
        <f t="shared" si="187"/>
        <v>0</v>
      </c>
      <c r="N100" s="279">
        <f t="shared" si="187"/>
        <v>0</v>
      </c>
      <c r="O100" s="279">
        <f t="shared" si="187"/>
        <v>0</v>
      </c>
      <c r="P100" s="279">
        <f t="shared" si="187"/>
        <v>0</v>
      </c>
      <c r="Q100" s="279">
        <f t="shared" si="187"/>
        <v>0</v>
      </c>
      <c r="R100" s="279">
        <f t="shared" si="187"/>
        <v>0</v>
      </c>
      <c r="S100" s="279">
        <f t="shared" si="187"/>
        <v>0</v>
      </c>
      <c r="T100" s="280">
        <f t="shared" si="187"/>
        <v>0</v>
      </c>
      <c r="U100" s="278">
        <f t="shared" si="187"/>
        <v>0</v>
      </c>
      <c r="V100" s="279">
        <f t="shared" si="187"/>
        <v>0</v>
      </c>
      <c r="W100" s="279">
        <f t="shared" si="187"/>
        <v>0</v>
      </c>
      <c r="X100" s="279">
        <f t="shared" si="187"/>
        <v>0</v>
      </c>
      <c r="Y100" s="279">
        <f t="shared" si="187"/>
        <v>0</v>
      </c>
      <c r="Z100" s="279">
        <f t="shared" si="187"/>
        <v>0</v>
      </c>
      <c r="AA100" s="279">
        <f t="shared" si="187"/>
        <v>0</v>
      </c>
      <c r="AB100" s="279">
        <f t="shared" si="187"/>
        <v>0</v>
      </c>
      <c r="AC100" s="279">
        <f t="shared" si="187"/>
        <v>0</v>
      </c>
      <c r="AD100" s="279">
        <f t="shared" si="187"/>
        <v>0</v>
      </c>
      <c r="AE100" s="279">
        <f t="shared" si="187"/>
        <v>0</v>
      </c>
      <c r="AF100" s="279">
        <f t="shared" si="187"/>
        <v>0</v>
      </c>
      <c r="AG100" s="279">
        <f t="shared" si="187"/>
        <v>0</v>
      </c>
      <c r="AH100" s="279">
        <f t="shared" si="187"/>
        <v>0</v>
      </c>
      <c r="AI100" s="279">
        <f t="shared" si="187"/>
        <v>0</v>
      </c>
      <c r="AJ100" s="279">
        <f t="shared" si="187"/>
        <v>0</v>
      </c>
      <c r="AK100" s="279">
        <f t="shared" si="187"/>
        <v>0</v>
      </c>
      <c r="AL100" s="280">
        <f t="shared" si="187"/>
        <v>0</v>
      </c>
      <c r="AM100" s="278">
        <f t="shared" si="187"/>
        <v>0</v>
      </c>
      <c r="AN100" s="279">
        <f t="shared" si="187"/>
        <v>0</v>
      </c>
      <c r="AO100" s="279">
        <f t="shared" si="187"/>
        <v>0</v>
      </c>
      <c r="AP100" s="279">
        <f t="shared" si="187"/>
        <v>0</v>
      </c>
      <c r="AQ100" s="279">
        <f t="shared" si="187"/>
        <v>0</v>
      </c>
      <c r="AR100" s="279">
        <f t="shared" si="187"/>
        <v>0</v>
      </c>
      <c r="AS100" s="279">
        <f t="shared" si="187"/>
        <v>0</v>
      </c>
      <c r="AT100" s="279">
        <f t="shared" si="187"/>
        <v>0</v>
      </c>
      <c r="AU100" s="279">
        <f t="shared" si="187"/>
        <v>0</v>
      </c>
      <c r="AV100" s="279">
        <f t="shared" si="187"/>
        <v>0</v>
      </c>
      <c r="AW100" s="279">
        <f t="shared" si="187"/>
        <v>0</v>
      </c>
      <c r="AX100" s="279">
        <f t="shared" si="187"/>
        <v>0</v>
      </c>
      <c r="AY100" s="279">
        <f t="shared" si="187"/>
        <v>0</v>
      </c>
      <c r="AZ100" s="279">
        <f t="shared" si="187"/>
        <v>0</v>
      </c>
      <c r="BA100" s="279">
        <f t="shared" si="187"/>
        <v>0</v>
      </c>
      <c r="BB100" s="279">
        <f t="shared" si="187"/>
        <v>0</v>
      </c>
      <c r="BC100" s="279">
        <f t="shared" si="187"/>
        <v>0</v>
      </c>
      <c r="BD100" s="280">
        <f t="shared" si="187"/>
        <v>0</v>
      </c>
      <c r="BE100" s="281">
        <f t="shared" ref="BE100:BJ100" si="188">IFERROR(ROUND($BZ100/$BZ131*BE131,3),0)</f>
        <v>0</v>
      </c>
      <c r="BF100" s="279">
        <f t="shared" si="188"/>
        <v>0</v>
      </c>
      <c r="BG100" s="279">
        <f t="shared" si="188"/>
        <v>0</v>
      </c>
      <c r="BH100" s="279">
        <f t="shared" si="188"/>
        <v>0</v>
      </c>
      <c r="BI100" s="279">
        <f t="shared" si="188"/>
        <v>0</v>
      </c>
      <c r="BJ100" s="282">
        <f t="shared" si="188"/>
        <v>0</v>
      </c>
      <c r="BK100" s="283"/>
      <c r="BL100" s="284"/>
      <c r="BM100" s="283"/>
      <c r="BN100" s="285"/>
      <c r="BO100" s="283"/>
      <c r="BP100" s="285"/>
      <c r="BQ100" s="283"/>
      <c r="BR100" s="285"/>
      <c r="BS100" s="283"/>
      <c r="BT100" s="285"/>
      <c r="BU100" s="283"/>
      <c r="BV100" s="285"/>
      <c r="BW100" s="283"/>
      <c r="BX100" s="285"/>
      <c r="BY100" s="245">
        <f t="shared" si="183"/>
        <v>0</v>
      </c>
      <c r="BZ100" s="245">
        <f t="shared" si="183"/>
        <v>0</v>
      </c>
      <c r="CA100" s="280">
        <f t="shared" si="184"/>
        <v>0</v>
      </c>
      <c r="CB100" s="59">
        <f t="shared" si="138"/>
        <v>0</v>
      </c>
    </row>
    <row r="101" spans="1:80" x14ac:dyDescent="0.25">
      <c r="A101" s="277" t="s">
        <v>66</v>
      </c>
      <c r="B101" s="7">
        <v>291</v>
      </c>
      <c r="C101" s="278">
        <f t="shared" ref="C101:BD101" si="189">IFERROR(ROUND($BY101/$BY131*C131,3),0)</f>
        <v>0</v>
      </c>
      <c r="D101" s="279">
        <f t="shared" si="189"/>
        <v>0</v>
      </c>
      <c r="E101" s="279">
        <f t="shared" si="189"/>
        <v>0</v>
      </c>
      <c r="F101" s="279">
        <f t="shared" si="189"/>
        <v>0</v>
      </c>
      <c r="G101" s="279">
        <f t="shared" si="189"/>
        <v>0</v>
      </c>
      <c r="H101" s="279">
        <f t="shared" si="189"/>
        <v>0</v>
      </c>
      <c r="I101" s="279">
        <f t="shared" si="189"/>
        <v>0</v>
      </c>
      <c r="J101" s="279">
        <f t="shared" si="189"/>
        <v>0</v>
      </c>
      <c r="K101" s="279">
        <f t="shared" si="189"/>
        <v>0</v>
      </c>
      <c r="L101" s="279">
        <f t="shared" si="189"/>
        <v>0</v>
      </c>
      <c r="M101" s="279">
        <f t="shared" si="189"/>
        <v>0</v>
      </c>
      <c r="N101" s="279">
        <f t="shared" si="189"/>
        <v>0</v>
      </c>
      <c r="O101" s="279">
        <f t="shared" si="189"/>
        <v>0</v>
      </c>
      <c r="P101" s="279">
        <f t="shared" si="189"/>
        <v>0</v>
      </c>
      <c r="Q101" s="279">
        <f t="shared" si="189"/>
        <v>0</v>
      </c>
      <c r="R101" s="279">
        <f t="shared" si="189"/>
        <v>0</v>
      </c>
      <c r="S101" s="279">
        <f t="shared" si="189"/>
        <v>0</v>
      </c>
      <c r="T101" s="280">
        <f t="shared" si="189"/>
        <v>0</v>
      </c>
      <c r="U101" s="278">
        <f t="shared" si="189"/>
        <v>0</v>
      </c>
      <c r="V101" s="279">
        <f t="shared" si="189"/>
        <v>0</v>
      </c>
      <c r="W101" s="279">
        <f t="shared" si="189"/>
        <v>0</v>
      </c>
      <c r="X101" s="279">
        <f t="shared" si="189"/>
        <v>0</v>
      </c>
      <c r="Y101" s="279">
        <f t="shared" si="189"/>
        <v>0</v>
      </c>
      <c r="Z101" s="279">
        <f t="shared" si="189"/>
        <v>0</v>
      </c>
      <c r="AA101" s="279">
        <f t="shared" si="189"/>
        <v>0</v>
      </c>
      <c r="AB101" s="279">
        <f t="shared" si="189"/>
        <v>0</v>
      </c>
      <c r="AC101" s="279">
        <f t="shared" si="189"/>
        <v>0</v>
      </c>
      <c r="AD101" s="279">
        <f t="shared" si="189"/>
        <v>0</v>
      </c>
      <c r="AE101" s="279">
        <f t="shared" si="189"/>
        <v>0</v>
      </c>
      <c r="AF101" s="279">
        <f t="shared" si="189"/>
        <v>0</v>
      </c>
      <c r="AG101" s="279">
        <f t="shared" si="189"/>
        <v>0</v>
      </c>
      <c r="AH101" s="279">
        <f t="shared" si="189"/>
        <v>0</v>
      </c>
      <c r="AI101" s="279">
        <f t="shared" si="189"/>
        <v>0</v>
      </c>
      <c r="AJ101" s="279">
        <f t="shared" si="189"/>
        <v>0</v>
      </c>
      <c r="AK101" s="279">
        <f t="shared" si="189"/>
        <v>0</v>
      </c>
      <c r="AL101" s="280">
        <f t="shared" si="189"/>
        <v>0</v>
      </c>
      <c r="AM101" s="278">
        <f t="shared" si="189"/>
        <v>0</v>
      </c>
      <c r="AN101" s="279">
        <f t="shared" si="189"/>
        <v>0</v>
      </c>
      <c r="AO101" s="279">
        <f t="shared" si="189"/>
        <v>0</v>
      </c>
      <c r="AP101" s="279">
        <f t="shared" si="189"/>
        <v>0</v>
      </c>
      <c r="AQ101" s="279">
        <f t="shared" si="189"/>
        <v>0</v>
      </c>
      <c r="AR101" s="279">
        <f t="shared" si="189"/>
        <v>0</v>
      </c>
      <c r="AS101" s="279">
        <f t="shared" si="189"/>
        <v>0</v>
      </c>
      <c r="AT101" s="279">
        <f t="shared" si="189"/>
        <v>0</v>
      </c>
      <c r="AU101" s="279">
        <f t="shared" si="189"/>
        <v>0</v>
      </c>
      <c r="AV101" s="279">
        <f t="shared" si="189"/>
        <v>0</v>
      </c>
      <c r="AW101" s="279">
        <f t="shared" si="189"/>
        <v>0</v>
      </c>
      <c r="AX101" s="279">
        <f t="shared" si="189"/>
        <v>0</v>
      </c>
      <c r="AY101" s="279">
        <f t="shared" si="189"/>
        <v>0</v>
      </c>
      <c r="AZ101" s="279">
        <f t="shared" si="189"/>
        <v>0</v>
      </c>
      <c r="BA101" s="279">
        <f t="shared" si="189"/>
        <v>0</v>
      </c>
      <c r="BB101" s="279">
        <f t="shared" si="189"/>
        <v>0</v>
      </c>
      <c r="BC101" s="279">
        <f t="shared" si="189"/>
        <v>0</v>
      </c>
      <c r="BD101" s="280">
        <f t="shared" si="189"/>
        <v>0</v>
      </c>
      <c r="BE101" s="281">
        <f t="shared" ref="BE101:BJ101" si="190">IFERROR(ROUND($BZ101/$BZ131*BE131,3),0)</f>
        <v>0</v>
      </c>
      <c r="BF101" s="279">
        <f t="shared" si="190"/>
        <v>0</v>
      </c>
      <c r="BG101" s="279">
        <f t="shared" si="190"/>
        <v>0</v>
      </c>
      <c r="BH101" s="279">
        <f t="shared" si="190"/>
        <v>0</v>
      </c>
      <c r="BI101" s="279">
        <f t="shared" si="190"/>
        <v>0</v>
      </c>
      <c r="BJ101" s="282">
        <f t="shared" si="190"/>
        <v>0</v>
      </c>
      <c r="BK101" s="283"/>
      <c r="BL101" s="284"/>
      <c r="BM101" s="283"/>
      <c r="BN101" s="285"/>
      <c r="BO101" s="283"/>
      <c r="BP101" s="285"/>
      <c r="BQ101" s="283"/>
      <c r="BR101" s="285"/>
      <c r="BS101" s="283"/>
      <c r="BT101" s="285"/>
      <c r="BU101" s="283"/>
      <c r="BV101" s="285"/>
      <c r="BW101" s="283"/>
      <c r="BX101" s="285"/>
      <c r="BY101" s="245">
        <f t="shared" si="183"/>
        <v>0</v>
      </c>
      <c r="BZ101" s="245">
        <f t="shared" si="183"/>
        <v>0</v>
      </c>
      <c r="CA101" s="280">
        <f t="shared" si="184"/>
        <v>0</v>
      </c>
      <c r="CB101" s="59">
        <f t="shared" si="138"/>
        <v>0</v>
      </c>
    </row>
    <row r="102" spans="1:80" x14ac:dyDescent="0.25">
      <c r="A102" s="277" t="s">
        <v>67</v>
      </c>
      <c r="B102" s="7">
        <v>292</v>
      </c>
      <c r="C102" s="278">
        <f t="shared" ref="C102:BD102" si="191">IFERROR(ROUND($BY102/$BY131*C131,3),0)</f>
        <v>0</v>
      </c>
      <c r="D102" s="279">
        <f t="shared" si="191"/>
        <v>0</v>
      </c>
      <c r="E102" s="279">
        <f t="shared" si="191"/>
        <v>0</v>
      </c>
      <c r="F102" s="279">
        <f t="shared" si="191"/>
        <v>0</v>
      </c>
      <c r="G102" s="279">
        <f t="shared" si="191"/>
        <v>0</v>
      </c>
      <c r="H102" s="279">
        <f t="shared" si="191"/>
        <v>0</v>
      </c>
      <c r="I102" s="279">
        <f t="shared" si="191"/>
        <v>0</v>
      </c>
      <c r="J102" s="279">
        <f t="shared" si="191"/>
        <v>0</v>
      </c>
      <c r="K102" s="279">
        <f t="shared" si="191"/>
        <v>0</v>
      </c>
      <c r="L102" s="279">
        <f t="shared" si="191"/>
        <v>0</v>
      </c>
      <c r="M102" s="279">
        <f t="shared" si="191"/>
        <v>0</v>
      </c>
      <c r="N102" s="279">
        <f t="shared" si="191"/>
        <v>0</v>
      </c>
      <c r="O102" s="279">
        <f t="shared" si="191"/>
        <v>0</v>
      </c>
      <c r="P102" s="279">
        <f t="shared" si="191"/>
        <v>0</v>
      </c>
      <c r="Q102" s="279">
        <f t="shared" si="191"/>
        <v>0</v>
      </c>
      <c r="R102" s="279">
        <f t="shared" si="191"/>
        <v>0</v>
      </c>
      <c r="S102" s="279">
        <f t="shared" si="191"/>
        <v>0</v>
      </c>
      <c r="T102" s="280">
        <f t="shared" si="191"/>
        <v>0</v>
      </c>
      <c r="U102" s="278">
        <f t="shared" si="191"/>
        <v>0</v>
      </c>
      <c r="V102" s="279">
        <f t="shared" si="191"/>
        <v>0</v>
      </c>
      <c r="W102" s="279">
        <f t="shared" si="191"/>
        <v>0</v>
      </c>
      <c r="X102" s="279">
        <f t="shared" si="191"/>
        <v>0</v>
      </c>
      <c r="Y102" s="279">
        <f t="shared" si="191"/>
        <v>0</v>
      </c>
      <c r="Z102" s="279">
        <f t="shared" si="191"/>
        <v>0</v>
      </c>
      <c r="AA102" s="279">
        <f t="shared" si="191"/>
        <v>0</v>
      </c>
      <c r="AB102" s="279">
        <f t="shared" si="191"/>
        <v>0</v>
      </c>
      <c r="AC102" s="279">
        <f t="shared" si="191"/>
        <v>0</v>
      </c>
      <c r="AD102" s="279">
        <f t="shared" si="191"/>
        <v>0</v>
      </c>
      <c r="AE102" s="279">
        <f t="shared" si="191"/>
        <v>0</v>
      </c>
      <c r="AF102" s="279">
        <f t="shared" si="191"/>
        <v>0</v>
      </c>
      <c r="AG102" s="279">
        <f t="shared" si="191"/>
        <v>0</v>
      </c>
      <c r="AH102" s="279">
        <f t="shared" si="191"/>
        <v>0</v>
      </c>
      <c r="AI102" s="279">
        <f t="shared" si="191"/>
        <v>0</v>
      </c>
      <c r="AJ102" s="279">
        <f t="shared" si="191"/>
        <v>0</v>
      </c>
      <c r="AK102" s="279">
        <f t="shared" si="191"/>
        <v>0</v>
      </c>
      <c r="AL102" s="280">
        <f t="shared" si="191"/>
        <v>0</v>
      </c>
      <c r="AM102" s="278">
        <f t="shared" si="191"/>
        <v>0</v>
      </c>
      <c r="AN102" s="279">
        <f t="shared" si="191"/>
        <v>0</v>
      </c>
      <c r="AO102" s="279">
        <f t="shared" si="191"/>
        <v>0</v>
      </c>
      <c r="AP102" s="279">
        <f t="shared" si="191"/>
        <v>0</v>
      </c>
      <c r="AQ102" s="279">
        <f t="shared" si="191"/>
        <v>0</v>
      </c>
      <c r="AR102" s="279">
        <f t="shared" si="191"/>
        <v>0</v>
      </c>
      <c r="AS102" s="279">
        <f t="shared" si="191"/>
        <v>0</v>
      </c>
      <c r="AT102" s="279">
        <f t="shared" si="191"/>
        <v>0</v>
      </c>
      <c r="AU102" s="279">
        <f t="shared" si="191"/>
        <v>0</v>
      </c>
      <c r="AV102" s="279">
        <f t="shared" si="191"/>
        <v>0</v>
      </c>
      <c r="AW102" s="279">
        <f t="shared" si="191"/>
        <v>0</v>
      </c>
      <c r="AX102" s="279">
        <f t="shared" si="191"/>
        <v>0</v>
      </c>
      <c r="AY102" s="279">
        <f t="shared" si="191"/>
        <v>0</v>
      </c>
      <c r="AZ102" s="279">
        <f t="shared" si="191"/>
        <v>0</v>
      </c>
      <c r="BA102" s="279">
        <f t="shared" si="191"/>
        <v>0</v>
      </c>
      <c r="BB102" s="279">
        <f t="shared" si="191"/>
        <v>0</v>
      </c>
      <c r="BC102" s="279">
        <f t="shared" si="191"/>
        <v>0</v>
      </c>
      <c r="BD102" s="280">
        <f t="shared" si="191"/>
        <v>0</v>
      </c>
      <c r="BE102" s="281">
        <f t="shared" ref="BE102:BJ102" si="192">IFERROR(ROUND($BZ102/$BZ131*BE131,3),0)</f>
        <v>0</v>
      </c>
      <c r="BF102" s="279">
        <f t="shared" si="192"/>
        <v>0</v>
      </c>
      <c r="BG102" s="279">
        <f t="shared" si="192"/>
        <v>0</v>
      </c>
      <c r="BH102" s="279">
        <f t="shared" si="192"/>
        <v>0</v>
      </c>
      <c r="BI102" s="279">
        <f t="shared" si="192"/>
        <v>0</v>
      </c>
      <c r="BJ102" s="282">
        <f t="shared" si="192"/>
        <v>0</v>
      </c>
      <c r="BK102" s="283"/>
      <c r="BL102" s="284"/>
      <c r="BM102" s="283"/>
      <c r="BN102" s="285"/>
      <c r="BO102" s="283"/>
      <c r="BP102" s="285"/>
      <c r="BQ102" s="283"/>
      <c r="BR102" s="285"/>
      <c r="BS102" s="283"/>
      <c r="BT102" s="285"/>
      <c r="BU102" s="283"/>
      <c r="BV102" s="285"/>
      <c r="BW102" s="283"/>
      <c r="BX102" s="285"/>
      <c r="BY102" s="245">
        <f t="shared" si="183"/>
        <v>0</v>
      </c>
      <c r="BZ102" s="245">
        <f t="shared" si="183"/>
        <v>0</v>
      </c>
      <c r="CA102" s="280">
        <f t="shared" si="184"/>
        <v>0</v>
      </c>
      <c r="CB102" s="59">
        <f t="shared" si="138"/>
        <v>0</v>
      </c>
    </row>
    <row r="103" spans="1:80" ht="13.8" thickBot="1" x14ac:dyDescent="0.3">
      <c r="A103" s="286" t="s">
        <v>61</v>
      </c>
      <c r="B103" s="287"/>
      <c r="C103" s="288">
        <f t="shared" ref="C103:BD103" si="193">IFERROR(ROUND($BY103/$BY131*C131,3),0)</f>
        <v>0</v>
      </c>
      <c r="D103" s="289">
        <f t="shared" si="193"/>
        <v>0</v>
      </c>
      <c r="E103" s="289">
        <f t="shared" si="193"/>
        <v>0</v>
      </c>
      <c r="F103" s="289">
        <f t="shared" si="193"/>
        <v>0</v>
      </c>
      <c r="G103" s="289">
        <f t="shared" si="193"/>
        <v>0</v>
      </c>
      <c r="H103" s="289">
        <f t="shared" si="193"/>
        <v>0</v>
      </c>
      <c r="I103" s="289">
        <f t="shared" si="193"/>
        <v>0</v>
      </c>
      <c r="J103" s="289">
        <f t="shared" si="193"/>
        <v>0</v>
      </c>
      <c r="K103" s="289">
        <f t="shared" si="193"/>
        <v>0</v>
      </c>
      <c r="L103" s="289">
        <f t="shared" si="193"/>
        <v>0</v>
      </c>
      <c r="M103" s="289">
        <f t="shared" si="193"/>
        <v>0</v>
      </c>
      <c r="N103" s="289">
        <f t="shared" si="193"/>
        <v>0</v>
      </c>
      <c r="O103" s="289">
        <f t="shared" si="193"/>
        <v>0</v>
      </c>
      <c r="P103" s="289">
        <f t="shared" si="193"/>
        <v>0</v>
      </c>
      <c r="Q103" s="289">
        <f t="shared" si="193"/>
        <v>0</v>
      </c>
      <c r="R103" s="289">
        <f t="shared" si="193"/>
        <v>0</v>
      </c>
      <c r="S103" s="289">
        <f t="shared" si="193"/>
        <v>0</v>
      </c>
      <c r="T103" s="290">
        <f t="shared" si="193"/>
        <v>0</v>
      </c>
      <c r="U103" s="288">
        <f t="shared" si="193"/>
        <v>0</v>
      </c>
      <c r="V103" s="289">
        <f t="shared" si="193"/>
        <v>0</v>
      </c>
      <c r="W103" s="289">
        <f t="shared" si="193"/>
        <v>0</v>
      </c>
      <c r="X103" s="289">
        <f t="shared" si="193"/>
        <v>0</v>
      </c>
      <c r="Y103" s="289">
        <f t="shared" si="193"/>
        <v>0</v>
      </c>
      <c r="Z103" s="289">
        <f t="shared" si="193"/>
        <v>0</v>
      </c>
      <c r="AA103" s="289">
        <f t="shared" si="193"/>
        <v>0</v>
      </c>
      <c r="AB103" s="289">
        <f t="shared" si="193"/>
        <v>0</v>
      </c>
      <c r="AC103" s="289">
        <f t="shared" si="193"/>
        <v>0</v>
      </c>
      <c r="AD103" s="289">
        <f t="shared" si="193"/>
        <v>0</v>
      </c>
      <c r="AE103" s="289">
        <f t="shared" si="193"/>
        <v>0</v>
      </c>
      <c r="AF103" s="289">
        <f t="shared" si="193"/>
        <v>0</v>
      </c>
      <c r="AG103" s="289">
        <f t="shared" si="193"/>
        <v>0</v>
      </c>
      <c r="AH103" s="289">
        <f t="shared" si="193"/>
        <v>0</v>
      </c>
      <c r="AI103" s="289">
        <f t="shared" si="193"/>
        <v>0</v>
      </c>
      <c r="AJ103" s="289">
        <f t="shared" si="193"/>
        <v>0</v>
      </c>
      <c r="AK103" s="289">
        <f t="shared" si="193"/>
        <v>0</v>
      </c>
      <c r="AL103" s="290">
        <f t="shared" si="193"/>
        <v>0</v>
      </c>
      <c r="AM103" s="288">
        <f t="shared" si="193"/>
        <v>0</v>
      </c>
      <c r="AN103" s="289">
        <f t="shared" si="193"/>
        <v>0</v>
      </c>
      <c r="AO103" s="289">
        <f t="shared" si="193"/>
        <v>0</v>
      </c>
      <c r="AP103" s="289">
        <f t="shared" si="193"/>
        <v>0</v>
      </c>
      <c r="AQ103" s="289">
        <f t="shared" si="193"/>
        <v>0</v>
      </c>
      <c r="AR103" s="289">
        <f t="shared" si="193"/>
        <v>0</v>
      </c>
      <c r="AS103" s="289">
        <f t="shared" si="193"/>
        <v>0</v>
      </c>
      <c r="AT103" s="289">
        <f t="shared" si="193"/>
        <v>0</v>
      </c>
      <c r="AU103" s="289">
        <f t="shared" si="193"/>
        <v>0</v>
      </c>
      <c r="AV103" s="289">
        <f t="shared" si="193"/>
        <v>0</v>
      </c>
      <c r="AW103" s="289">
        <f t="shared" si="193"/>
        <v>0</v>
      </c>
      <c r="AX103" s="289">
        <f t="shared" si="193"/>
        <v>0</v>
      </c>
      <c r="AY103" s="289">
        <f t="shared" si="193"/>
        <v>0</v>
      </c>
      <c r="AZ103" s="289">
        <f t="shared" si="193"/>
        <v>0</v>
      </c>
      <c r="BA103" s="289">
        <f t="shared" si="193"/>
        <v>0</v>
      </c>
      <c r="BB103" s="289">
        <f t="shared" si="193"/>
        <v>0</v>
      </c>
      <c r="BC103" s="289">
        <f t="shared" si="193"/>
        <v>0</v>
      </c>
      <c r="BD103" s="290">
        <f t="shared" si="193"/>
        <v>0</v>
      </c>
      <c r="BE103" s="291">
        <f t="shared" ref="BE103:BJ103" si="194">IFERROR(ROUND($BZ103/$BZ131*BE131,3),0)</f>
        <v>0</v>
      </c>
      <c r="BF103" s="289">
        <f t="shared" si="194"/>
        <v>0</v>
      </c>
      <c r="BG103" s="289">
        <f t="shared" si="194"/>
        <v>0</v>
      </c>
      <c r="BH103" s="289">
        <f t="shared" si="194"/>
        <v>0</v>
      </c>
      <c r="BI103" s="289">
        <f t="shared" si="194"/>
        <v>0</v>
      </c>
      <c r="BJ103" s="292">
        <f t="shared" si="194"/>
        <v>0</v>
      </c>
      <c r="BK103" s="293"/>
      <c r="BL103" s="294"/>
      <c r="BM103" s="293"/>
      <c r="BN103" s="295"/>
      <c r="BO103" s="293"/>
      <c r="BP103" s="295"/>
      <c r="BQ103" s="293"/>
      <c r="BR103" s="295"/>
      <c r="BS103" s="293"/>
      <c r="BT103" s="295"/>
      <c r="BU103" s="293"/>
      <c r="BV103" s="295"/>
      <c r="BW103" s="293"/>
      <c r="BX103" s="295"/>
      <c r="BY103" s="245">
        <f t="shared" si="183"/>
        <v>0</v>
      </c>
      <c r="BZ103" s="245">
        <f t="shared" si="183"/>
        <v>0</v>
      </c>
      <c r="CA103" s="290">
        <f t="shared" si="184"/>
        <v>0</v>
      </c>
      <c r="CB103" s="59">
        <f t="shared" si="138"/>
        <v>0</v>
      </c>
    </row>
    <row r="104" spans="1:80" ht="13.8" thickBot="1" x14ac:dyDescent="0.3">
      <c r="A104" s="198" t="s">
        <v>6</v>
      </c>
      <c r="B104" s="199">
        <v>300</v>
      </c>
      <c r="C104" s="200">
        <f>C105+C109</f>
        <v>39.023000000000003</v>
      </c>
      <c r="D104" s="200">
        <f t="shared" ref="D104:BO104" si="195">D105+D109</f>
        <v>0</v>
      </c>
      <c r="E104" s="200">
        <f t="shared" si="195"/>
        <v>0</v>
      </c>
      <c r="F104" s="200">
        <f t="shared" si="195"/>
        <v>0</v>
      </c>
      <c r="G104" s="200">
        <f t="shared" si="195"/>
        <v>0</v>
      </c>
      <c r="H104" s="200">
        <f t="shared" si="195"/>
        <v>0</v>
      </c>
      <c r="I104" s="200">
        <f t="shared" si="195"/>
        <v>0</v>
      </c>
      <c r="J104" s="200">
        <f t="shared" si="195"/>
        <v>0</v>
      </c>
      <c r="K104" s="200">
        <f t="shared" si="195"/>
        <v>0</v>
      </c>
      <c r="L104" s="200">
        <f t="shared" si="195"/>
        <v>0</v>
      </c>
      <c r="M104" s="200">
        <f t="shared" si="195"/>
        <v>0</v>
      </c>
      <c r="N104" s="200">
        <f t="shared" si="195"/>
        <v>0</v>
      </c>
      <c r="O104" s="200">
        <f t="shared" si="195"/>
        <v>0.91</v>
      </c>
      <c r="P104" s="200">
        <f t="shared" si="195"/>
        <v>0</v>
      </c>
      <c r="Q104" s="200">
        <f t="shared" si="195"/>
        <v>0</v>
      </c>
      <c r="R104" s="200">
        <f t="shared" si="195"/>
        <v>0</v>
      </c>
      <c r="S104" s="200">
        <f t="shared" si="195"/>
        <v>0</v>
      </c>
      <c r="T104" s="200">
        <f t="shared" si="195"/>
        <v>0</v>
      </c>
      <c r="U104" s="200">
        <f t="shared" si="195"/>
        <v>15.760999999999999</v>
      </c>
      <c r="V104" s="200">
        <f t="shared" si="195"/>
        <v>0</v>
      </c>
      <c r="W104" s="200">
        <f t="shared" si="195"/>
        <v>0</v>
      </c>
      <c r="X104" s="200">
        <f t="shared" si="195"/>
        <v>0</v>
      </c>
      <c r="Y104" s="200">
        <f t="shared" si="195"/>
        <v>0</v>
      </c>
      <c r="Z104" s="200">
        <f t="shared" si="195"/>
        <v>0</v>
      </c>
      <c r="AA104" s="200">
        <f t="shared" si="195"/>
        <v>16.291</v>
      </c>
      <c r="AB104" s="200">
        <f t="shared" si="195"/>
        <v>0</v>
      </c>
      <c r="AC104" s="200">
        <f t="shared" si="195"/>
        <v>0</v>
      </c>
      <c r="AD104" s="200">
        <f t="shared" si="195"/>
        <v>0</v>
      </c>
      <c r="AE104" s="200">
        <f t="shared" si="195"/>
        <v>0</v>
      </c>
      <c r="AF104" s="200">
        <f t="shared" si="195"/>
        <v>0</v>
      </c>
      <c r="AG104" s="200">
        <f t="shared" si="195"/>
        <v>0.45400000000000001</v>
      </c>
      <c r="AH104" s="200">
        <f t="shared" si="195"/>
        <v>0</v>
      </c>
      <c r="AI104" s="200">
        <f t="shared" si="195"/>
        <v>0</v>
      </c>
      <c r="AJ104" s="200">
        <f t="shared" si="195"/>
        <v>0</v>
      </c>
      <c r="AK104" s="200">
        <f t="shared" si="195"/>
        <v>0</v>
      </c>
      <c r="AL104" s="200">
        <f t="shared" si="195"/>
        <v>0</v>
      </c>
      <c r="AM104" s="200">
        <f t="shared" si="195"/>
        <v>1.97</v>
      </c>
      <c r="AN104" s="200">
        <f t="shared" si="195"/>
        <v>0</v>
      </c>
      <c r="AO104" s="200">
        <f t="shared" si="195"/>
        <v>0</v>
      </c>
      <c r="AP104" s="200">
        <f t="shared" si="195"/>
        <v>0</v>
      </c>
      <c r="AQ104" s="200">
        <f t="shared" si="195"/>
        <v>0</v>
      </c>
      <c r="AR104" s="200">
        <f t="shared" si="195"/>
        <v>0</v>
      </c>
      <c r="AS104" s="200">
        <f t="shared" si="195"/>
        <v>4.0910000000000002</v>
      </c>
      <c r="AT104" s="200">
        <f t="shared" si="195"/>
        <v>0</v>
      </c>
      <c r="AU104" s="200">
        <f t="shared" si="195"/>
        <v>0</v>
      </c>
      <c r="AV104" s="200">
        <f t="shared" si="195"/>
        <v>0</v>
      </c>
      <c r="AW104" s="200">
        <f t="shared" si="195"/>
        <v>0</v>
      </c>
      <c r="AX104" s="200">
        <f t="shared" si="195"/>
        <v>0</v>
      </c>
      <c r="AY104" s="200">
        <f t="shared" si="195"/>
        <v>0</v>
      </c>
      <c r="AZ104" s="200">
        <f t="shared" si="195"/>
        <v>0</v>
      </c>
      <c r="BA104" s="200">
        <f t="shared" si="195"/>
        <v>0</v>
      </c>
      <c r="BB104" s="200">
        <f t="shared" si="195"/>
        <v>0</v>
      </c>
      <c r="BC104" s="200">
        <f t="shared" si="195"/>
        <v>0</v>
      </c>
      <c r="BD104" s="200">
        <f t="shared" si="195"/>
        <v>0</v>
      </c>
      <c r="BE104" s="200">
        <f t="shared" si="195"/>
        <v>0</v>
      </c>
      <c r="BF104" s="200">
        <f t="shared" si="195"/>
        <v>0</v>
      </c>
      <c r="BG104" s="200">
        <f t="shared" si="195"/>
        <v>0</v>
      </c>
      <c r="BH104" s="200">
        <f t="shared" si="195"/>
        <v>0</v>
      </c>
      <c r="BI104" s="200">
        <f t="shared" si="195"/>
        <v>0</v>
      </c>
      <c r="BJ104" s="200">
        <f t="shared" si="195"/>
        <v>0</v>
      </c>
      <c r="BK104" s="200">
        <f t="shared" si="195"/>
        <v>78.5</v>
      </c>
      <c r="BL104" s="201">
        <f t="shared" si="195"/>
        <v>0</v>
      </c>
      <c r="BM104" s="200">
        <f t="shared" si="195"/>
        <v>0</v>
      </c>
      <c r="BN104" s="202">
        <f t="shared" si="195"/>
        <v>0</v>
      </c>
      <c r="BO104" s="200">
        <f t="shared" si="195"/>
        <v>0</v>
      </c>
      <c r="BP104" s="202">
        <f t="shared" ref="BP104:BX104" si="196">BP105+BP109</f>
        <v>0</v>
      </c>
      <c r="BQ104" s="200">
        <f t="shared" si="196"/>
        <v>0</v>
      </c>
      <c r="BR104" s="202">
        <f t="shared" si="196"/>
        <v>0</v>
      </c>
      <c r="BS104" s="200">
        <f t="shared" si="196"/>
        <v>0</v>
      </c>
      <c r="BT104" s="202">
        <f t="shared" si="196"/>
        <v>0</v>
      </c>
      <c r="BU104" s="200">
        <f t="shared" si="196"/>
        <v>0</v>
      </c>
      <c r="BV104" s="202">
        <f t="shared" si="196"/>
        <v>0</v>
      </c>
      <c r="BW104" s="200">
        <f t="shared" si="196"/>
        <v>0</v>
      </c>
      <c r="BX104" s="202">
        <f t="shared" si="196"/>
        <v>0</v>
      </c>
      <c r="BY104" s="203">
        <f>BY105+BY109</f>
        <v>78.5</v>
      </c>
      <c r="BZ104" s="200">
        <f>BZ105+BZ109</f>
        <v>0</v>
      </c>
      <c r="CA104" s="200">
        <f>CA105+CA109</f>
        <v>78.5</v>
      </c>
      <c r="CB104" s="59">
        <f t="shared" si="138"/>
        <v>0</v>
      </c>
    </row>
    <row r="105" spans="1:80" ht="13.8" thickBot="1" x14ac:dyDescent="0.3">
      <c r="A105" s="169" t="s">
        <v>6</v>
      </c>
      <c r="B105" s="170">
        <v>310</v>
      </c>
      <c r="C105" s="171">
        <f>C106+C108</f>
        <v>0</v>
      </c>
      <c r="D105" s="171">
        <f t="shared" ref="D105:BO105" si="197">D106+D108</f>
        <v>0</v>
      </c>
      <c r="E105" s="171">
        <f t="shared" si="197"/>
        <v>0</v>
      </c>
      <c r="F105" s="171">
        <f t="shared" si="197"/>
        <v>0</v>
      </c>
      <c r="G105" s="171">
        <f t="shared" si="197"/>
        <v>0</v>
      </c>
      <c r="H105" s="171">
        <f t="shared" si="197"/>
        <v>0</v>
      </c>
      <c r="I105" s="171">
        <f t="shared" si="197"/>
        <v>0</v>
      </c>
      <c r="J105" s="171">
        <f t="shared" si="197"/>
        <v>0</v>
      </c>
      <c r="K105" s="171">
        <f t="shared" si="197"/>
        <v>0</v>
      </c>
      <c r="L105" s="171">
        <f t="shared" si="197"/>
        <v>0</v>
      </c>
      <c r="M105" s="171">
        <f t="shared" si="197"/>
        <v>0</v>
      </c>
      <c r="N105" s="171">
        <f t="shared" si="197"/>
        <v>0</v>
      </c>
      <c r="O105" s="171">
        <f t="shared" si="197"/>
        <v>0</v>
      </c>
      <c r="P105" s="171">
        <f t="shared" si="197"/>
        <v>0</v>
      </c>
      <c r="Q105" s="171">
        <f t="shared" si="197"/>
        <v>0</v>
      </c>
      <c r="R105" s="171">
        <f t="shared" si="197"/>
        <v>0</v>
      </c>
      <c r="S105" s="171">
        <f t="shared" si="197"/>
        <v>0</v>
      </c>
      <c r="T105" s="171">
        <f t="shared" si="197"/>
        <v>0</v>
      </c>
      <c r="U105" s="171">
        <f t="shared" si="197"/>
        <v>0</v>
      </c>
      <c r="V105" s="171">
        <f t="shared" si="197"/>
        <v>0</v>
      </c>
      <c r="W105" s="171">
        <f t="shared" si="197"/>
        <v>0</v>
      </c>
      <c r="X105" s="171">
        <f t="shared" si="197"/>
        <v>0</v>
      </c>
      <c r="Y105" s="171">
        <f t="shared" si="197"/>
        <v>0</v>
      </c>
      <c r="Z105" s="171">
        <f t="shared" si="197"/>
        <v>0</v>
      </c>
      <c r="AA105" s="171">
        <f t="shared" si="197"/>
        <v>0</v>
      </c>
      <c r="AB105" s="171">
        <f t="shared" si="197"/>
        <v>0</v>
      </c>
      <c r="AC105" s="171">
        <f t="shared" si="197"/>
        <v>0</v>
      </c>
      <c r="AD105" s="171">
        <f t="shared" si="197"/>
        <v>0</v>
      </c>
      <c r="AE105" s="171">
        <f t="shared" si="197"/>
        <v>0</v>
      </c>
      <c r="AF105" s="171">
        <f t="shared" si="197"/>
        <v>0</v>
      </c>
      <c r="AG105" s="171">
        <f t="shared" si="197"/>
        <v>0</v>
      </c>
      <c r="AH105" s="171">
        <f t="shared" si="197"/>
        <v>0</v>
      </c>
      <c r="AI105" s="171">
        <f t="shared" si="197"/>
        <v>0</v>
      </c>
      <c r="AJ105" s="171">
        <f t="shared" si="197"/>
        <v>0</v>
      </c>
      <c r="AK105" s="171">
        <f t="shared" si="197"/>
        <v>0</v>
      </c>
      <c r="AL105" s="171">
        <f t="shared" si="197"/>
        <v>0</v>
      </c>
      <c r="AM105" s="171">
        <f t="shared" si="197"/>
        <v>0</v>
      </c>
      <c r="AN105" s="171">
        <f t="shared" si="197"/>
        <v>0</v>
      </c>
      <c r="AO105" s="171">
        <f t="shared" si="197"/>
        <v>0</v>
      </c>
      <c r="AP105" s="171">
        <f t="shared" si="197"/>
        <v>0</v>
      </c>
      <c r="AQ105" s="171">
        <f t="shared" si="197"/>
        <v>0</v>
      </c>
      <c r="AR105" s="171">
        <f t="shared" si="197"/>
        <v>0</v>
      </c>
      <c r="AS105" s="171">
        <f t="shared" si="197"/>
        <v>0</v>
      </c>
      <c r="AT105" s="171">
        <f t="shared" si="197"/>
        <v>0</v>
      </c>
      <c r="AU105" s="171">
        <f t="shared" si="197"/>
        <v>0</v>
      </c>
      <c r="AV105" s="171">
        <f t="shared" si="197"/>
        <v>0</v>
      </c>
      <c r="AW105" s="171">
        <f t="shared" si="197"/>
        <v>0</v>
      </c>
      <c r="AX105" s="171">
        <f t="shared" si="197"/>
        <v>0</v>
      </c>
      <c r="AY105" s="171">
        <f t="shared" si="197"/>
        <v>0</v>
      </c>
      <c r="AZ105" s="171">
        <f t="shared" si="197"/>
        <v>0</v>
      </c>
      <c r="BA105" s="171">
        <f t="shared" si="197"/>
        <v>0</v>
      </c>
      <c r="BB105" s="171">
        <f t="shared" si="197"/>
        <v>0</v>
      </c>
      <c r="BC105" s="171">
        <f t="shared" si="197"/>
        <v>0</v>
      </c>
      <c r="BD105" s="171">
        <f t="shared" si="197"/>
        <v>0</v>
      </c>
      <c r="BE105" s="172">
        <f t="shared" si="197"/>
        <v>0</v>
      </c>
      <c r="BF105" s="172">
        <f t="shared" si="197"/>
        <v>0</v>
      </c>
      <c r="BG105" s="172">
        <f t="shared" si="197"/>
        <v>0</v>
      </c>
      <c r="BH105" s="172">
        <f t="shared" si="197"/>
        <v>0</v>
      </c>
      <c r="BI105" s="172">
        <f t="shared" si="197"/>
        <v>0</v>
      </c>
      <c r="BJ105" s="172">
        <f t="shared" si="197"/>
        <v>0</v>
      </c>
      <c r="BK105" s="149">
        <f t="shared" si="197"/>
        <v>0</v>
      </c>
      <c r="BL105" s="150">
        <f t="shared" si="197"/>
        <v>0</v>
      </c>
      <c r="BM105" s="149">
        <f t="shared" si="197"/>
        <v>0</v>
      </c>
      <c r="BN105" s="173">
        <f t="shared" si="197"/>
        <v>0</v>
      </c>
      <c r="BO105" s="149">
        <f t="shared" si="197"/>
        <v>0</v>
      </c>
      <c r="BP105" s="173">
        <f t="shared" ref="BP105:BX105" si="198">BP106+BP108</f>
        <v>0</v>
      </c>
      <c r="BQ105" s="149">
        <f t="shared" si="198"/>
        <v>0</v>
      </c>
      <c r="BR105" s="173">
        <f t="shared" si="198"/>
        <v>0</v>
      </c>
      <c r="BS105" s="149">
        <f t="shared" si="198"/>
        <v>0</v>
      </c>
      <c r="BT105" s="173">
        <f t="shared" si="198"/>
        <v>0</v>
      </c>
      <c r="BU105" s="149">
        <f t="shared" si="198"/>
        <v>0</v>
      </c>
      <c r="BV105" s="173">
        <f t="shared" si="198"/>
        <v>0</v>
      </c>
      <c r="BW105" s="149">
        <f t="shared" si="198"/>
        <v>0</v>
      </c>
      <c r="BX105" s="173">
        <f t="shared" si="198"/>
        <v>0</v>
      </c>
      <c r="BY105" s="173">
        <f>BY106+BY108</f>
        <v>0</v>
      </c>
      <c r="BZ105" s="173">
        <f>BZ106+BZ108</f>
        <v>0</v>
      </c>
      <c r="CA105" s="173">
        <f>CA106+CA108</f>
        <v>0</v>
      </c>
      <c r="CB105" s="59">
        <f t="shared" si="138"/>
        <v>0</v>
      </c>
    </row>
    <row r="106" spans="1:80" ht="13.8" thickBot="1" x14ac:dyDescent="0.3">
      <c r="A106" s="296" t="s">
        <v>68</v>
      </c>
      <c r="B106" s="297">
        <v>310</v>
      </c>
      <c r="C106" s="298">
        <f t="shared" ref="C106:BO106" si="199">C107</f>
        <v>0</v>
      </c>
      <c r="D106" s="298">
        <f t="shared" si="199"/>
        <v>0</v>
      </c>
      <c r="E106" s="298">
        <f t="shared" si="199"/>
        <v>0</v>
      </c>
      <c r="F106" s="298">
        <f t="shared" si="199"/>
        <v>0</v>
      </c>
      <c r="G106" s="298">
        <f t="shared" si="199"/>
        <v>0</v>
      </c>
      <c r="H106" s="298">
        <f t="shared" si="199"/>
        <v>0</v>
      </c>
      <c r="I106" s="298">
        <f t="shared" si="199"/>
        <v>0</v>
      </c>
      <c r="J106" s="298">
        <f t="shared" si="199"/>
        <v>0</v>
      </c>
      <c r="K106" s="298">
        <f t="shared" si="199"/>
        <v>0</v>
      </c>
      <c r="L106" s="298">
        <f t="shared" si="199"/>
        <v>0</v>
      </c>
      <c r="M106" s="298">
        <f t="shared" si="199"/>
        <v>0</v>
      </c>
      <c r="N106" s="298">
        <f t="shared" si="199"/>
        <v>0</v>
      </c>
      <c r="O106" s="298">
        <f t="shared" si="199"/>
        <v>0</v>
      </c>
      <c r="P106" s="298">
        <f t="shared" si="199"/>
        <v>0</v>
      </c>
      <c r="Q106" s="298">
        <f t="shared" si="199"/>
        <v>0</v>
      </c>
      <c r="R106" s="298">
        <f t="shared" si="199"/>
        <v>0</v>
      </c>
      <c r="S106" s="298">
        <f t="shared" si="199"/>
        <v>0</v>
      </c>
      <c r="T106" s="298">
        <f t="shared" si="199"/>
        <v>0</v>
      </c>
      <c r="U106" s="298">
        <f t="shared" si="199"/>
        <v>0</v>
      </c>
      <c r="V106" s="298">
        <f t="shared" si="199"/>
        <v>0</v>
      </c>
      <c r="W106" s="298">
        <f t="shared" si="199"/>
        <v>0</v>
      </c>
      <c r="X106" s="298">
        <f t="shared" si="199"/>
        <v>0</v>
      </c>
      <c r="Y106" s="298">
        <f t="shared" si="199"/>
        <v>0</v>
      </c>
      <c r="Z106" s="298">
        <f t="shared" si="199"/>
        <v>0</v>
      </c>
      <c r="AA106" s="298">
        <f t="shared" si="199"/>
        <v>0</v>
      </c>
      <c r="AB106" s="298">
        <f t="shared" si="199"/>
        <v>0</v>
      </c>
      <c r="AC106" s="298">
        <f t="shared" si="199"/>
        <v>0</v>
      </c>
      <c r="AD106" s="298">
        <f t="shared" si="199"/>
        <v>0</v>
      </c>
      <c r="AE106" s="298">
        <f t="shared" si="199"/>
        <v>0</v>
      </c>
      <c r="AF106" s="298">
        <f t="shared" si="199"/>
        <v>0</v>
      </c>
      <c r="AG106" s="298">
        <f t="shared" si="199"/>
        <v>0</v>
      </c>
      <c r="AH106" s="298">
        <f t="shared" si="199"/>
        <v>0</v>
      </c>
      <c r="AI106" s="298">
        <f t="shared" si="199"/>
        <v>0</v>
      </c>
      <c r="AJ106" s="298">
        <f t="shared" si="199"/>
        <v>0</v>
      </c>
      <c r="AK106" s="298">
        <f t="shared" si="199"/>
        <v>0</v>
      </c>
      <c r="AL106" s="298">
        <f t="shared" si="199"/>
        <v>0</v>
      </c>
      <c r="AM106" s="298">
        <f t="shared" si="199"/>
        <v>0</v>
      </c>
      <c r="AN106" s="298">
        <f t="shared" si="199"/>
        <v>0</v>
      </c>
      <c r="AO106" s="298">
        <f t="shared" si="199"/>
        <v>0</v>
      </c>
      <c r="AP106" s="298">
        <f t="shared" si="199"/>
        <v>0</v>
      </c>
      <c r="AQ106" s="298">
        <f t="shared" si="199"/>
        <v>0</v>
      </c>
      <c r="AR106" s="298">
        <f t="shared" si="199"/>
        <v>0</v>
      </c>
      <c r="AS106" s="298">
        <f t="shared" si="199"/>
        <v>0</v>
      </c>
      <c r="AT106" s="298">
        <f t="shared" si="199"/>
        <v>0</v>
      </c>
      <c r="AU106" s="298">
        <f t="shared" si="199"/>
        <v>0</v>
      </c>
      <c r="AV106" s="298">
        <f t="shared" si="199"/>
        <v>0</v>
      </c>
      <c r="AW106" s="298">
        <f t="shared" si="199"/>
        <v>0</v>
      </c>
      <c r="AX106" s="298">
        <f t="shared" si="199"/>
        <v>0</v>
      </c>
      <c r="AY106" s="298">
        <f t="shared" si="199"/>
        <v>0</v>
      </c>
      <c r="AZ106" s="298">
        <f t="shared" si="199"/>
        <v>0</v>
      </c>
      <c r="BA106" s="298">
        <f t="shared" si="199"/>
        <v>0</v>
      </c>
      <c r="BB106" s="298">
        <f t="shared" si="199"/>
        <v>0</v>
      </c>
      <c r="BC106" s="298">
        <f t="shared" si="199"/>
        <v>0</v>
      </c>
      <c r="BD106" s="298">
        <f t="shared" si="199"/>
        <v>0</v>
      </c>
      <c r="BE106" s="299">
        <f t="shared" si="199"/>
        <v>0</v>
      </c>
      <c r="BF106" s="299">
        <f t="shared" si="199"/>
        <v>0</v>
      </c>
      <c r="BG106" s="299">
        <f t="shared" si="199"/>
        <v>0</v>
      </c>
      <c r="BH106" s="299">
        <f t="shared" si="199"/>
        <v>0</v>
      </c>
      <c r="BI106" s="299">
        <f t="shared" si="199"/>
        <v>0</v>
      </c>
      <c r="BJ106" s="299">
        <f t="shared" si="199"/>
        <v>0</v>
      </c>
      <c r="BK106" s="300">
        <f t="shared" si="199"/>
        <v>0</v>
      </c>
      <c r="BL106" s="301">
        <f t="shared" si="199"/>
        <v>0</v>
      </c>
      <c r="BM106" s="300">
        <f t="shared" si="199"/>
        <v>0</v>
      </c>
      <c r="BN106" s="302">
        <f t="shared" si="199"/>
        <v>0</v>
      </c>
      <c r="BO106" s="300">
        <f t="shared" si="199"/>
        <v>0</v>
      </c>
      <c r="BP106" s="302">
        <f t="shared" ref="BP106:BX106" si="200">BP107</f>
        <v>0</v>
      </c>
      <c r="BQ106" s="300">
        <f t="shared" si="200"/>
        <v>0</v>
      </c>
      <c r="BR106" s="302">
        <f t="shared" si="200"/>
        <v>0</v>
      </c>
      <c r="BS106" s="300">
        <f t="shared" si="200"/>
        <v>0</v>
      </c>
      <c r="BT106" s="302">
        <f t="shared" si="200"/>
        <v>0</v>
      </c>
      <c r="BU106" s="300">
        <f t="shared" si="200"/>
        <v>0</v>
      </c>
      <c r="BV106" s="302">
        <f t="shared" si="200"/>
        <v>0</v>
      </c>
      <c r="BW106" s="300">
        <f t="shared" si="200"/>
        <v>0</v>
      </c>
      <c r="BX106" s="302">
        <f t="shared" si="200"/>
        <v>0</v>
      </c>
      <c r="BY106" s="302">
        <f>BY107</f>
        <v>0</v>
      </c>
      <c r="BZ106" s="302">
        <f>BZ107</f>
        <v>0</v>
      </c>
      <c r="CA106" s="302">
        <f>CA107</f>
        <v>0</v>
      </c>
      <c r="CB106" s="59">
        <f t="shared" si="138"/>
        <v>0</v>
      </c>
    </row>
    <row r="107" spans="1:80" ht="13.8" thickBot="1" x14ac:dyDescent="0.3">
      <c r="A107" s="303" t="s">
        <v>61</v>
      </c>
      <c r="B107" s="304"/>
      <c r="C107" s="305">
        <f t="shared" ref="C107:BD107" si="201">IFERROR(ROUND($BY107/$BY131*C131,3),0)</f>
        <v>0</v>
      </c>
      <c r="D107" s="305">
        <f t="shared" si="201"/>
        <v>0</v>
      </c>
      <c r="E107" s="305">
        <f t="shared" si="201"/>
        <v>0</v>
      </c>
      <c r="F107" s="305">
        <f t="shared" si="201"/>
        <v>0</v>
      </c>
      <c r="G107" s="305">
        <f t="shared" si="201"/>
        <v>0</v>
      </c>
      <c r="H107" s="305">
        <f t="shared" si="201"/>
        <v>0</v>
      </c>
      <c r="I107" s="305">
        <f t="shared" si="201"/>
        <v>0</v>
      </c>
      <c r="J107" s="305">
        <f t="shared" si="201"/>
        <v>0</v>
      </c>
      <c r="K107" s="305">
        <f t="shared" si="201"/>
        <v>0</v>
      </c>
      <c r="L107" s="305">
        <f t="shared" si="201"/>
        <v>0</v>
      </c>
      <c r="M107" s="305">
        <f t="shared" si="201"/>
        <v>0</v>
      </c>
      <c r="N107" s="305">
        <f t="shared" si="201"/>
        <v>0</v>
      </c>
      <c r="O107" s="305">
        <f t="shared" si="201"/>
        <v>0</v>
      </c>
      <c r="P107" s="305">
        <f t="shared" si="201"/>
        <v>0</v>
      </c>
      <c r="Q107" s="305">
        <f t="shared" si="201"/>
        <v>0</v>
      </c>
      <c r="R107" s="305">
        <f t="shared" si="201"/>
        <v>0</v>
      </c>
      <c r="S107" s="305">
        <f t="shared" si="201"/>
        <v>0</v>
      </c>
      <c r="T107" s="305">
        <f t="shared" si="201"/>
        <v>0</v>
      </c>
      <c r="U107" s="305">
        <f t="shared" si="201"/>
        <v>0</v>
      </c>
      <c r="V107" s="305">
        <f t="shared" si="201"/>
        <v>0</v>
      </c>
      <c r="W107" s="305">
        <f t="shared" si="201"/>
        <v>0</v>
      </c>
      <c r="X107" s="305">
        <f t="shared" si="201"/>
        <v>0</v>
      </c>
      <c r="Y107" s="305">
        <f t="shared" si="201"/>
        <v>0</v>
      </c>
      <c r="Z107" s="305">
        <f t="shared" si="201"/>
        <v>0</v>
      </c>
      <c r="AA107" s="305">
        <f t="shared" si="201"/>
        <v>0</v>
      </c>
      <c r="AB107" s="305">
        <f t="shared" si="201"/>
        <v>0</v>
      </c>
      <c r="AC107" s="305">
        <f t="shared" si="201"/>
        <v>0</v>
      </c>
      <c r="AD107" s="305">
        <f t="shared" si="201"/>
        <v>0</v>
      </c>
      <c r="AE107" s="305">
        <f t="shared" si="201"/>
        <v>0</v>
      </c>
      <c r="AF107" s="305">
        <f t="shared" si="201"/>
        <v>0</v>
      </c>
      <c r="AG107" s="305">
        <f t="shared" si="201"/>
        <v>0</v>
      </c>
      <c r="AH107" s="305">
        <f t="shared" si="201"/>
        <v>0</v>
      </c>
      <c r="AI107" s="305">
        <f t="shared" si="201"/>
        <v>0</v>
      </c>
      <c r="AJ107" s="305">
        <f t="shared" si="201"/>
        <v>0</v>
      </c>
      <c r="AK107" s="305">
        <f t="shared" si="201"/>
        <v>0</v>
      </c>
      <c r="AL107" s="305">
        <f t="shared" si="201"/>
        <v>0</v>
      </c>
      <c r="AM107" s="305">
        <f t="shared" si="201"/>
        <v>0</v>
      </c>
      <c r="AN107" s="305">
        <f t="shared" si="201"/>
        <v>0</v>
      </c>
      <c r="AO107" s="305">
        <f t="shared" si="201"/>
        <v>0</v>
      </c>
      <c r="AP107" s="305">
        <f t="shared" si="201"/>
        <v>0</v>
      </c>
      <c r="AQ107" s="305">
        <f t="shared" si="201"/>
        <v>0</v>
      </c>
      <c r="AR107" s="305">
        <f t="shared" si="201"/>
        <v>0</v>
      </c>
      <c r="AS107" s="305">
        <f t="shared" si="201"/>
        <v>0</v>
      </c>
      <c r="AT107" s="305">
        <f t="shared" si="201"/>
        <v>0</v>
      </c>
      <c r="AU107" s="305">
        <f t="shared" si="201"/>
        <v>0</v>
      </c>
      <c r="AV107" s="305">
        <f t="shared" si="201"/>
        <v>0</v>
      </c>
      <c r="AW107" s="305">
        <f t="shared" si="201"/>
        <v>0</v>
      </c>
      <c r="AX107" s="305">
        <f t="shared" si="201"/>
        <v>0</v>
      </c>
      <c r="AY107" s="305">
        <f t="shared" si="201"/>
        <v>0</v>
      </c>
      <c r="AZ107" s="305">
        <f t="shared" si="201"/>
        <v>0</v>
      </c>
      <c r="BA107" s="305">
        <f t="shared" si="201"/>
        <v>0</v>
      </c>
      <c r="BB107" s="305">
        <f t="shared" si="201"/>
        <v>0</v>
      </c>
      <c r="BC107" s="305">
        <f t="shared" si="201"/>
        <v>0</v>
      </c>
      <c r="BD107" s="305">
        <f t="shared" si="201"/>
        <v>0</v>
      </c>
      <c r="BE107" s="306">
        <f t="shared" ref="BE107:BJ107" si="202">IFERROR(ROUND($BZ107/$BZ131*BE131,3),0)</f>
        <v>0</v>
      </c>
      <c r="BF107" s="306">
        <f t="shared" si="202"/>
        <v>0</v>
      </c>
      <c r="BG107" s="306">
        <f t="shared" si="202"/>
        <v>0</v>
      </c>
      <c r="BH107" s="306">
        <f t="shared" si="202"/>
        <v>0</v>
      </c>
      <c r="BI107" s="306">
        <f t="shared" si="202"/>
        <v>0</v>
      </c>
      <c r="BJ107" s="306">
        <f t="shared" si="202"/>
        <v>0</v>
      </c>
      <c r="BK107" s="307"/>
      <c r="BL107" s="308"/>
      <c r="BM107" s="307"/>
      <c r="BN107" s="309"/>
      <c r="BO107" s="307"/>
      <c r="BP107" s="309"/>
      <c r="BQ107" s="307"/>
      <c r="BR107" s="309"/>
      <c r="BS107" s="307"/>
      <c r="BT107" s="309"/>
      <c r="BU107" s="307"/>
      <c r="BV107" s="309"/>
      <c r="BW107" s="307"/>
      <c r="BX107" s="309"/>
      <c r="BY107" s="310">
        <f>BK107+BM107</f>
        <v>0</v>
      </c>
      <c r="BZ107" s="310">
        <f>BL107+BN107</f>
        <v>0</v>
      </c>
      <c r="CA107" s="310">
        <f>BY107+BZ107</f>
        <v>0</v>
      </c>
      <c r="CB107" s="59">
        <f t="shared" si="138"/>
        <v>0</v>
      </c>
    </row>
    <row r="108" spans="1:80" ht="13.8" thickBot="1" x14ac:dyDescent="0.3">
      <c r="A108" s="147"/>
      <c r="B108" s="148"/>
      <c r="C108" s="113">
        <f t="shared" ref="C108:BD108" si="203">IFERROR(ROUND($BY108/$BY131*C131,3),0)</f>
        <v>0</v>
      </c>
      <c r="D108" s="113">
        <f t="shared" si="203"/>
        <v>0</v>
      </c>
      <c r="E108" s="113">
        <f t="shared" si="203"/>
        <v>0</v>
      </c>
      <c r="F108" s="113">
        <f t="shared" si="203"/>
        <v>0</v>
      </c>
      <c r="G108" s="113">
        <f t="shared" si="203"/>
        <v>0</v>
      </c>
      <c r="H108" s="113">
        <f t="shared" si="203"/>
        <v>0</v>
      </c>
      <c r="I108" s="113">
        <f t="shared" si="203"/>
        <v>0</v>
      </c>
      <c r="J108" s="113">
        <f t="shared" si="203"/>
        <v>0</v>
      </c>
      <c r="K108" s="113">
        <f t="shared" si="203"/>
        <v>0</v>
      </c>
      <c r="L108" s="113">
        <f t="shared" si="203"/>
        <v>0</v>
      </c>
      <c r="M108" s="113">
        <f t="shared" si="203"/>
        <v>0</v>
      </c>
      <c r="N108" s="113">
        <f t="shared" si="203"/>
        <v>0</v>
      </c>
      <c r="O108" s="113">
        <f t="shared" si="203"/>
        <v>0</v>
      </c>
      <c r="P108" s="113">
        <f t="shared" si="203"/>
        <v>0</v>
      </c>
      <c r="Q108" s="113">
        <f t="shared" si="203"/>
        <v>0</v>
      </c>
      <c r="R108" s="113">
        <f t="shared" si="203"/>
        <v>0</v>
      </c>
      <c r="S108" s="113">
        <f t="shared" si="203"/>
        <v>0</v>
      </c>
      <c r="T108" s="113">
        <f t="shared" si="203"/>
        <v>0</v>
      </c>
      <c r="U108" s="113">
        <f t="shared" si="203"/>
        <v>0</v>
      </c>
      <c r="V108" s="113">
        <f t="shared" si="203"/>
        <v>0</v>
      </c>
      <c r="W108" s="113">
        <f t="shared" si="203"/>
        <v>0</v>
      </c>
      <c r="X108" s="113">
        <f t="shared" si="203"/>
        <v>0</v>
      </c>
      <c r="Y108" s="113">
        <f t="shared" si="203"/>
        <v>0</v>
      </c>
      <c r="Z108" s="113">
        <f t="shared" si="203"/>
        <v>0</v>
      </c>
      <c r="AA108" s="113">
        <f t="shared" si="203"/>
        <v>0</v>
      </c>
      <c r="AB108" s="113">
        <f t="shared" si="203"/>
        <v>0</v>
      </c>
      <c r="AC108" s="113">
        <f t="shared" si="203"/>
        <v>0</v>
      </c>
      <c r="AD108" s="113">
        <f t="shared" si="203"/>
        <v>0</v>
      </c>
      <c r="AE108" s="113">
        <f t="shared" si="203"/>
        <v>0</v>
      </c>
      <c r="AF108" s="113">
        <f t="shared" si="203"/>
        <v>0</v>
      </c>
      <c r="AG108" s="113">
        <f t="shared" si="203"/>
        <v>0</v>
      </c>
      <c r="AH108" s="113">
        <f t="shared" si="203"/>
        <v>0</v>
      </c>
      <c r="AI108" s="113">
        <f t="shared" si="203"/>
        <v>0</v>
      </c>
      <c r="AJ108" s="113">
        <f t="shared" si="203"/>
        <v>0</v>
      </c>
      <c r="AK108" s="113">
        <f t="shared" si="203"/>
        <v>0</v>
      </c>
      <c r="AL108" s="113">
        <f t="shared" si="203"/>
        <v>0</v>
      </c>
      <c r="AM108" s="113">
        <f t="shared" si="203"/>
        <v>0</v>
      </c>
      <c r="AN108" s="113">
        <f t="shared" si="203"/>
        <v>0</v>
      </c>
      <c r="AO108" s="113">
        <f t="shared" si="203"/>
        <v>0</v>
      </c>
      <c r="AP108" s="113">
        <f t="shared" si="203"/>
        <v>0</v>
      </c>
      <c r="AQ108" s="113">
        <f t="shared" si="203"/>
        <v>0</v>
      </c>
      <c r="AR108" s="113">
        <f t="shared" si="203"/>
        <v>0</v>
      </c>
      <c r="AS108" s="113">
        <f t="shared" si="203"/>
        <v>0</v>
      </c>
      <c r="AT108" s="113">
        <f t="shared" si="203"/>
        <v>0</v>
      </c>
      <c r="AU108" s="113">
        <f t="shared" si="203"/>
        <v>0</v>
      </c>
      <c r="AV108" s="113">
        <f t="shared" si="203"/>
        <v>0</v>
      </c>
      <c r="AW108" s="113">
        <f t="shared" si="203"/>
        <v>0</v>
      </c>
      <c r="AX108" s="113">
        <f t="shared" si="203"/>
        <v>0</v>
      </c>
      <c r="AY108" s="113">
        <f t="shared" si="203"/>
        <v>0</v>
      </c>
      <c r="AZ108" s="113">
        <f t="shared" si="203"/>
        <v>0</v>
      </c>
      <c r="BA108" s="113">
        <f t="shared" si="203"/>
        <v>0</v>
      </c>
      <c r="BB108" s="113">
        <f t="shared" si="203"/>
        <v>0</v>
      </c>
      <c r="BC108" s="113">
        <f t="shared" si="203"/>
        <v>0</v>
      </c>
      <c r="BD108" s="113">
        <f t="shared" si="203"/>
        <v>0</v>
      </c>
      <c r="BE108" s="117">
        <f t="shared" ref="BE108:BJ108" si="204">IFERROR(ROUND($BZ108/$BZ131*BE131,3),0)</f>
        <v>0</v>
      </c>
      <c r="BF108" s="117">
        <f t="shared" si="204"/>
        <v>0</v>
      </c>
      <c r="BG108" s="117">
        <f t="shared" si="204"/>
        <v>0</v>
      </c>
      <c r="BH108" s="117">
        <f t="shared" si="204"/>
        <v>0</v>
      </c>
      <c r="BI108" s="117">
        <f t="shared" si="204"/>
        <v>0</v>
      </c>
      <c r="BJ108" s="117">
        <f t="shared" si="204"/>
        <v>0</v>
      </c>
      <c r="BK108" s="311"/>
      <c r="BL108" s="312"/>
      <c r="BM108" s="311"/>
      <c r="BN108" s="313"/>
      <c r="BO108" s="311"/>
      <c r="BP108" s="313"/>
      <c r="BQ108" s="311"/>
      <c r="BR108" s="313"/>
      <c r="BS108" s="311"/>
      <c r="BT108" s="313"/>
      <c r="BU108" s="311"/>
      <c r="BV108" s="313"/>
      <c r="BW108" s="311"/>
      <c r="BX108" s="313"/>
      <c r="BY108" s="173">
        <f>BK108+BM108+BO108+BQ108+BS108+BU108+BW108</f>
        <v>0</v>
      </c>
      <c r="BZ108" s="173">
        <f>BL108+BN108+BP108+BR108+BT108+BV108+BX108</f>
        <v>0</v>
      </c>
      <c r="CA108" s="314">
        <f>BY108+BZ108</f>
        <v>0</v>
      </c>
      <c r="CB108" s="59">
        <f t="shared" si="138"/>
        <v>0</v>
      </c>
    </row>
    <row r="109" spans="1:80" ht="13.8" thickBot="1" x14ac:dyDescent="0.3">
      <c r="A109" s="198" t="s">
        <v>69</v>
      </c>
      <c r="B109" s="199">
        <v>340</v>
      </c>
      <c r="C109" s="200">
        <f>C110+C113+C116+C117+C118+C119</f>
        <v>39.023000000000003</v>
      </c>
      <c r="D109" s="200">
        <f t="shared" ref="D109:BO109" si="205">D110+D113+D116+D117+D118+D119</f>
        <v>0</v>
      </c>
      <c r="E109" s="200">
        <f t="shared" si="205"/>
        <v>0</v>
      </c>
      <c r="F109" s="200">
        <f t="shared" si="205"/>
        <v>0</v>
      </c>
      <c r="G109" s="200">
        <f t="shared" si="205"/>
        <v>0</v>
      </c>
      <c r="H109" s="200">
        <f t="shared" si="205"/>
        <v>0</v>
      </c>
      <c r="I109" s="200">
        <f t="shared" si="205"/>
        <v>0</v>
      </c>
      <c r="J109" s="200">
        <f t="shared" si="205"/>
        <v>0</v>
      </c>
      <c r="K109" s="200">
        <f t="shared" si="205"/>
        <v>0</v>
      </c>
      <c r="L109" s="200">
        <f t="shared" si="205"/>
        <v>0</v>
      </c>
      <c r="M109" s="200">
        <f t="shared" si="205"/>
        <v>0</v>
      </c>
      <c r="N109" s="200">
        <f t="shared" si="205"/>
        <v>0</v>
      </c>
      <c r="O109" s="200">
        <f t="shared" si="205"/>
        <v>0.91</v>
      </c>
      <c r="P109" s="200">
        <f t="shared" si="205"/>
        <v>0</v>
      </c>
      <c r="Q109" s="200">
        <f t="shared" si="205"/>
        <v>0</v>
      </c>
      <c r="R109" s="200">
        <f t="shared" si="205"/>
        <v>0</v>
      </c>
      <c r="S109" s="200">
        <f t="shared" si="205"/>
        <v>0</v>
      </c>
      <c r="T109" s="200">
        <f t="shared" si="205"/>
        <v>0</v>
      </c>
      <c r="U109" s="200">
        <f t="shared" si="205"/>
        <v>15.760999999999999</v>
      </c>
      <c r="V109" s="200">
        <f t="shared" si="205"/>
        <v>0</v>
      </c>
      <c r="W109" s="200">
        <f t="shared" si="205"/>
        <v>0</v>
      </c>
      <c r="X109" s="200">
        <f t="shared" si="205"/>
        <v>0</v>
      </c>
      <c r="Y109" s="200">
        <f t="shared" si="205"/>
        <v>0</v>
      </c>
      <c r="Z109" s="200">
        <f t="shared" si="205"/>
        <v>0</v>
      </c>
      <c r="AA109" s="200">
        <f t="shared" si="205"/>
        <v>16.291</v>
      </c>
      <c r="AB109" s="200">
        <f t="shared" si="205"/>
        <v>0</v>
      </c>
      <c r="AC109" s="200">
        <f t="shared" si="205"/>
        <v>0</v>
      </c>
      <c r="AD109" s="200">
        <f t="shared" si="205"/>
        <v>0</v>
      </c>
      <c r="AE109" s="200">
        <f t="shared" si="205"/>
        <v>0</v>
      </c>
      <c r="AF109" s="200">
        <f t="shared" si="205"/>
        <v>0</v>
      </c>
      <c r="AG109" s="200">
        <f t="shared" si="205"/>
        <v>0.45400000000000001</v>
      </c>
      <c r="AH109" s="200">
        <f t="shared" si="205"/>
        <v>0</v>
      </c>
      <c r="AI109" s="200">
        <f t="shared" si="205"/>
        <v>0</v>
      </c>
      <c r="AJ109" s="200">
        <f t="shared" si="205"/>
        <v>0</v>
      </c>
      <c r="AK109" s="200">
        <f t="shared" si="205"/>
        <v>0</v>
      </c>
      <c r="AL109" s="200">
        <f t="shared" si="205"/>
        <v>0</v>
      </c>
      <c r="AM109" s="200">
        <f t="shared" si="205"/>
        <v>1.97</v>
      </c>
      <c r="AN109" s="200">
        <f t="shared" si="205"/>
        <v>0</v>
      </c>
      <c r="AO109" s="200">
        <f t="shared" si="205"/>
        <v>0</v>
      </c>
      <c r="AP109" s="200">
        <f t="shared" si="205"/>
        <v>0</v>
      </c>
      <c r="AQ109" s="200">
        <f t="shared" si="205"/>
        <v>0</v>
      </c>
      <c r="AR109" s="200">
        <f t="shared" si="205"/>
        <v>0</v>
      </c>
      <c r="AS109" s="200">
        <f t="shared" si="205"/>
        <v>4.0910000000000002</v>
      </c>
      <c r="AT109" s="200">
        <f t="shared" si="205"/>
        <v>0</v>
      </c>
      <c r="AU109" s="200">
        <f t="shared" si="205"/>
        <v>0</v>
      </c>
      <c r="AV109" s="200">
        <f t="shared" si="205"/>
        <v>0</v>
      </c>
      <c r="AW109" s="200">
        <f t="shared" si="205"/>
        <v>0</v>
      </c>
      <c r="AX109" s="200">
        <f t="shared" si="205"/>
        <v>0</v>
      </c>
      <c r="AY109" s="200">
        <f t="shared" si="205"/>
        <v>0</v>
      </c>
      <c r="AZ109" s="200">
        <f t="shared" si="205"/>
        <v>0</v>
      </c>
      <c r="BA109" s="200">
        <f t="shared" si="205"/>
        <v>0</v>
      </c>
      <c r="BB109" s="200">
        <f t="shared" si="205"/>
        <v>0</v>
      </c>
      <c r="BC109" s="200">
        <f t="shared" si="205"/>
        <v>0</v>
      </c>
      <c r="BD109" s="200">
        <f t="shared" si="205"/>
        <v>0</v>
      </c>
      <c r="BE109" s="200">
        <f t="shared" si="205"/>
        <v>0</v>
      </c>
      <c r="BF109" s="200">
        <f t="shared" si="205"/>
        <v>0</v>
      </c>
      <c r="BG109" s="200">
        <f t="shared" si="205"/>
        <v>0</v>
      </c>
      <c r="BH109" s="200">
        <f t="shared" si="205"/>
        <v>0</v>
      </c>
      <c r="BI109" s="200">
        <f t="shared" si="205"/>
        <v>0</v>
      </c>
      <c r="BJ109" s="200">
        <f t="shared" si="205"/>
        <v>0</v>
      </c>
      <c r="BK109" s="200">
        <f t="shared" si="205"/>
        <v>78.5</v>
      </c>
      <c r="BL109" s="201">
        <f t="shared" si="205"/>
        <v>0</v>
      </c>
      <c r="BM109" s="200">
        <f t="shared" si="205"/>
        <v>0</v>
      </c>
      <c r="BN109" s="202">
        <f t="shared" si="205"/>
        <v>0</v>
      </c>
      <c r="BO109" s="200">
        <f t="shared" si="205"/>
        <v>0</v>
      </c>
      <c r="BP109" s="202">
        <f t="shared" ref="BP109:BX109" si="206">BP110+BP113+BP116+BP117+BP118+BP119</f>
        <v>0</v>
      </c>
      <c r="BQ109" s="200">
        <f t="shared" si="206"/>
        <v>0</v>
      </c>
      <c r="BR109" s="202">
        <f t="shared" si="206"/>
        <v>0</v>
      </c>
      <c r="BS109" s="200">
        <f t="shared" si="206"/>
        <v>0</v>
      </c>
      <c r="BT109" s="202">
        <f t="shared" si="206"/>
        <v>0</v>
      </c>
      <c r="BU109" s="200">
        <f t="shared" si="206"/>
        <v>0</v>
      </c>
      <c r="BV109" s="202">
        <f t="shared" si="206"/>
        <v>0</v>
      </c>
      <c r="BW109" s="200">
        <f t="shared" si="206"/>
        <v>0</v>
      </c>
      <c r="BX109" s="202">
        <f t="shared" si="206"/>
        <v>0</v>
      </c>
      <c r="BY109" s="203">
        <f>BY110+BY113+BY116+BY117+BY118+BY119</f>
        <v>78.5</v>
      </c>
      <c r="BZ109" s="200">
        <f>BZ110+BZ113+BZ116+BZ117+BZ118+BZ119</f>
        <v>0</v>
      </c>
      <c r="CA109" s="200">
        <f>CA110+CA113+CA116+CA117+CA118+CA119</f>
        <v>78.5</v>
      </c>
      <c r="CB109" s="59">
        <f t="shared" si="138"/>
        <v>0</v>
      </c>
    </row>
    <row r="110" spans="1:80" ht="13.8" thickBot="1" x14ac:dyDescent="0.3">
      <c r="A110" s="219" t="s">
        <v>70</v>
      </c>
      <c r="B110" s="214">
        <v>341</v>
      </c>
      <c r="C110" s="215">
        <f>SUM(C111:C112)</f>
        <v>1.74</v>
      </c>
      <c r="D110" s="215">
        <f t="shared" ref="D110:BO110" si="207">SUM(D111:D112)</f>
        <v>0</v>
      </c>
      <c r="E110" s="215">
        <f t="shared" si="207"/>
        <v>0</v>
      </c>
      <c r="F110" s="215">
        <f t="shared" si="207"/>
        <v>0</v>
      </c>
      <c r="G110" s="215">
        <f t="shared" si="207"/>
        <v>0</v>
      </c>
      <c r="H110" s="215">
        <f t="shared" si="207"/>
        <v>0</v>
      </c>
      <c r="I110" s="215">
        <f t="shared" si="207"/>
        <v>0</v>
      </c>
      <c r="J110" s="215">
        <f t="shared" si="207"/>
        <v>0</v>
      </c>
      <c r="K110" s="215">
        <f t="shared" si="207"/>
        <v>0</v>
      </c>
      <c r="L110" s="215">
        <f t="shared" si="207"/>
        <v>0</v>
      </c>
      <c r="M110" s="215">
        <f t="shared" si="207"/>
        <v>0</v>
      </c>
      <c r="N110" s="215">
        <f t="shared" si="207"/>
        <v>0</v>
      </c>
      <c r="O110" s="215">
        <f t="shared" si="207"/>
        <v>4.1000000000000002E-2</v>
      </c>
      <c r="P110" s="215">
        <f t="shared" si="207"/>
        <v>0</v>
      </c>
      <c r="Q110" s="215">
        <f t="shared" si="207"/>
        <v>0</v>
      </c>
      <c r="R110" s="215">
        <f t="shared" si="207"/>
        <v>0</v>
      </c>
      <c r="S110" s="215">
        <f t="shared" si="207"/>
        <v>0</v>
      </c>
      <c r="T110" s="215">
        <f t="shared" si="207"/>
        <v>0</v>
      </c>
      <c r="U110" s="215">
        <f t="shared" si="207"/>
        <v>0.70299999999999996</v>
      </c>
      <c r="V110" s="215">
        <f t="shared" si="207"/>
        <v>0</v>
      </c>
      <c r="W110" s="215">
        <f t="shared" si="207"/>
        <v>0</v>
      </c>
      <c r="X110" s="215">
        <f t="shared" si="207"/>
        <v>0</v>
      </c>
      <c r="Y110" s="215">
        <f t="shared" si="207"/>
        <v>0</v>
      </c>
      <c r="Z110" s="215">
        <f t="shared" si="207"/>
        <v>0</v>
      </c>
      <c r="AA110" s="215">
        <f t="shared" si="207"/>
        <v>0.72599999999999998</v>
      </c>
      <c r="AB110" s="215">
        <f t="shared" si="207"/>
        <v>0</v>
      </c>
      <c r="AC110" s="215">
        <f t="shared" si="207"/>
        <v>0</v>
      </c>
      <c r="AD110" s="215">
        <f t="shared" si="207"/>
        <v>0</v>
      </c>
      <c r="AE110" s="215">
        <f t="shared" si="207"/>
        <v>0</v>
      </c>
      <c r="AF110" s="215">
        <f t="shared" si="207"/>
        <v>0</v>
      </c>
      <c r="AG110" s="215">
        <f t="shared" si="207"/>
        <v>0.02</v>
      </c>
      <c r="AH110" s="215">
        <f t="shared" si="207"/>
        <v>0</v>
      </c>
      <c r="AI110" s="215">
        <f t="shared" si="207"/>
        <v>0</v>
      </c>
      <c r="AJ110" s="215">
        <f t="shared" si="207"/>
        <v>0</v>
      </c>
      <c r="AK110" s="215">
        <f t="shared" si="207"/>
        <v>0</v>
      </c>
      <c r="AL110" s="215">
        <f t="shared" si="207"/>
        <v>0</v>
      </c>
      <c r="AM110" s="215">
        <f t="shared" si="207"/>
        <v>8.7999999999999995E-2</v>
      </c>
      <c r="AN110" s="215">
        <f t="shared" si="207"/>
        <v>0</v>
      </c>
      <c r="AO110" s="215">
        <f t="shared" si="207"/>
        <v>0</v>
      </c>
      <c r="AP110" s="215">
        <f t="shared" si="207"/>
        <v>0</v>
      </c>
      <c r="AQ110" s="215">
        <f t="shared" si="207"/>
        <v>0</v>
      </c>
      <c r="AR110" s="215">
        <f t="shared" si="207"/>
        <v>0</v>
      </c>
      <c r="AS110" s="215">
        <f t="shared" si="207"/>
        <v>0.182</v>
      </c>
      <c r="AT110" s="215">
        <f t="shared" si="207"/>
        <v>0</v>
      </c>
      <c r="AU110" s="215">
        <f t="shared" si="207"/>
        <v>0</v>
      </c>
      <c r="AV110" s="215">
        <f t="shared" si="207"/>
        <v>0</v>
      </c>
      <c r="AW110" s="215">
        <f t="shared" si="207"/>
        <v>0</v>
      </c>
      <c r="AX110" s="215">
        <f t="shared" si="207"/>
        <v>0</v>
      </c>
      <c r="AY110" s="215">
        <f t="shared" si="207"/>
        <v>0</v>
      </c>
      <c r="AZ110" s="215">
        <f t="shared" si="207"/>
        <v>0</v>
      </c>
      <c r="BA110" s="215">
        <f t="shared" si="207"/>
        <v>0</v>
      </c>
      <c r="BB110" s="215">
        <f t="shared" si="207"/>
        <v>0</v>
      </c>
      <c r="BC110" s="215">
        <f t="shared" si="207"/>
        <v>0</v>
      </c>
      <c r="BD110" s="215">
        <f t="shared" si="207"/>
        <v>0</v>
      </c>
      <c r="BE110" s="217">
        <f t="shared" si="207"/>
        <v>0</v>
      </c>
      <c r="BF110" s="217">
        <f t="shared" si="207"/>
        <v>0</v>
      </c>
      <c r="BG110" s="217">
        <f t="shared" si="207"/>
        <v>0</v>
      </c>
      <c r="BH110" s="217">
        <f t="shared" si="207"/>
        <v>0</v>
      </c>
      <c r="BI110" s="217">
        <f t="shared" si="207"/>
        <v>0</v>
      </c>
      <c r="BJ110" s="217">
        <f t="shared" si="207"/>
        <v>0</v>
      </c>
      <c r="BK110" s="216">
        <f t="shared" si="207"/>
        <v>3.5</v>
      </c>
      <c r="BL110" s="218">
        <f t="shared" si="207"/>
        <v>0</v>
      </c>
      <c r="BM110" s="216">
        <f t="shared" si="207"/>
        <v>0</v>
      </c>
      <c r="BN110" s="315">
        <f t="shared" si="207"/>
        <v>0</v>
      </c>
      <c r="BO110" s="216">
        <f t="shared" si="207"/>
        <v>0</v>
      </c>
      <c r="BP110" s="315">
        <f t="shared" ref="BP110:BX110" si="208">SUM(BP111:BP112)</f>
        <v>0</v>
      </c>
      <c r="BQ110" s="216">
        <f t="shared" si="208"/>
        <v>0</v>
      </c>
      <c r="BR110" s="315">
        <f t="shared" si="208"/>
        <v>0</v>
      </c>
      <c r="BS110" s="216">
        <f t="shared" si="208"/>
        <v>0</v>
      </c>
      <c r="BT110" s="315">
        <f t="shared" si="208"/>
        <v>0</v>
      </c>
      <c r="BU110" s="216">
        <f t="shared" si="208"/>
        <v>0</v>
      </c>
      <c r="BV110" s="315">
        <f t="shared" si="208"/>
        <v>0</v>
      </c>
      <c r="BW110" s="216">
        <f t="shared" si="208"/>
        <v>0</v>
      </c>
      <c r="BX110" s="315">
        <f t="shared" si="208"/>
        <v>0</v>
      </c>
      <c r="BY110" s="315">
        <f>SUM(BY111:BY112)</f>
        <v>3.5</v>
      </c>
      <c r="BZ110" s="315">
        <f>SUM(BZ111:BZ112)</f>
        <v>0</v>
      </c>
      <c r="CA110" s="315">
        <f>SUM(CA111:CA112)</f>
        <v>3.5</v>
      </c>
      <c r="CB110" s="59">
        <f t="shared" si="138"/>
        <v>0</v>
      </c>
    </row>
    <row r="111" spans="1:80" ht="13.8" thickBot="1" x14ac:dyDescent="0.3">
      <c r="A111" s="316" t="s">
        <v>71</v>
      </c>
      <c r="B111" s="205"/>
      <c r="C111" s="176">
        <f t="shared" ref="C111:BD111" si="209">IFERROR(ROUND($BY111/$BY131*C131,3),0)</f>
        <v>0</v>
      </c>
      <c r="D111" s="176">
        <f t="shared" si="209"/>
        <v>0</v>
      </c>
      <c r="E111" s="176">
        <f t="shared" si="209"/>
        <v>0</v>
      </c>
      <c r="F111" s="176">
        <f t="shared" si="209"/>
        <v>0</v>
      </c>
      <c r="G111" s="176">
        <f t="shared" si="209"/>
        <v>0</v>
      </c>
      <c r="H111" s="176">
        <f t="shared" si="209"/>
        <v>0</v>
      </c>
      <c r="I111" s="176">
        <f t="shared" si="209"/>
        <v>0</v>
      </c>
      <c r="J111" s="176">
        <f t="shared" si="209"/>
        <v>0</v>
      </c>
      <c r="K111" s="176">
        <f t="shared" si="209"/>
        <v>0</v>
      </c>
      <c r="L111" s="176">
        <f t="shared" si="209"/>
        <v>0</v>
      </c>
      <c r="M111" s="176">
        <f t="shared" si="209"/>
        <v>0</v>
      </c>
      <c r="N111" s="176">
        <f t="shared" si="209"/>
        <v>0</v>
      </c>
      <c r="O111" s="176">
        <f t="shared" si="209"/>
        <v>0</v>
      </c>
      <c r="P111" s="176">
        <f t="shared" si="209"/>
        <v>0</v>
      </c>
      <c r="Q111" s="176">
        <f t="shared" si="209"/>
        <v>0</v>
      </c>
      <c r="R111" s="176">
        <f t="shared" si="209"/>
        <v>0</v>
      </c>
      <c r="S111" s="176">
        <f t="shared" si="209"/>
        <v>0</v>
      </c>
      <c r="T111" s="176">
        <f t="shared" si="209"/>
        <v>0</v>
      </c>
      <c r="U111" s="176">
        <f t="shared" si="209"/>
        <v>0</v>
      </c>
      <c r="V111" s="176">
        <f t="shared" si="209"/>
        <v>0</v>
      </c>
      <c r="W111" s="176">
        <f t="shared" si="209"/>
        <v>0</v>
      </c>
      <c r="X111" s="176">
        <f t="shared" si="209"/>
        <v>0</v>
      </c>
      <c r="Y111" s="176">
        <f t="shared" si="209"/>
        <v>0</v>
      </c>
      <c r="Z111" s="176">
        <f t="shared" si="209"/>
        <v>0</v>
      </c>
      <c r="AA111" s="176">
        <f t="shared" si="209"/>
        <v>0</v>
      </c>
      <c r="AB111" s="176">
        <f t="shared" si="209"/>
        <v>0</v>
      </c>
      <c r="AC111" s="176">
        <f t="shared" si="209"/>
        <v>0</v>
      </c>
      <c r="AD111" s="176">
        <f t="shared" si="209"/>
        <v>0</v>
      </c>
      <c r="AE111" s="176">
        <f t="shared" si="209"/>
        <v>0</v>
      </c>
      <c r="AF111" s="176">
        <f t="shared" si="209"/>
        <v>0</v>
      </c>
      <c r="AG111" s="176">
        <f t="shared" si="209"/>
        <v>0</v>
      </c>
      <c r="AH111" s="176">
        <f t="shared" si="209"/>
        <v>0</v>
      </c>
      <c r="AI111" s="176">
        <f t="shared" si="209"/>
        <v>0</v>
      </c>
      <c r="AJ111" s="176">
        <f t="shared" si="209"/>
        <v>0</v>
      </c>
      <c r="AK111" s="176">
        <f t="shared" si="209"/>
        <v>0</v>
      </c>
      <c r="AL111" s="176">
        <f t="shared" si="209"/>
        <v>0</v>
      </c>
      <c r="AM111" s="176">
        <f t="shared" si="209"/>
        <v>0</v>
      </c>
      <c r="AN111" s="176">
        <f t="shared" si="209"/>
        <v>0</v>
      </c>
      <c r="AO111" s="176">
        <f t="shared" si="209"/>
        <v>0</v>
      </c>
      <c r="AP111" s="176">
        <f t="shared" si="209"/>
        <v>0</v>
      </c>
      <c r="AQ111" s="176">
        <f t="shared" si="209"/>
        <v>0</v>
      </c>
      <c r="AR111" s="176">
        <f t="shared" si="209"/>
        <v>0</v>
      </c>
      <c r="AS111" s="176">
        <f t="shared" si="209"/>
        <v>0</v>
      </c>
      <c r="AT111" s="176">
        <f t="shared" si="209"/>
        <v>0</v>
      </c>
      <c r="AU111" s="176">
        <f t="shared" si="209"/>
        <v>0</v>
      </c>
      <c r="AV111" s="176">
        <f t="shared" si="209"/>
        <v>0</v>
      </c>
      <c r="AW111" s="176">
        <f t="shared" si="209"/>
        <v>0</v>
      </c>
      <c r="AX111" s="176">
        <f t="shared" si="209"/>
        <v>0</v>
      </c>
      <c r="AY111" s="176">
        <f t="shared" si="209"/>
        <v>0</v>
      </c>
      <c r="AZ111" s="176">
        <f t="shared" si="209"/>
        <v>0</v>
      </c>
      <c r="BA111" s="176">
        <f t="shared" si="209"/>
        <v>0</v>
      </c>
      <c r="BB111" s="176">
        <f t="shared" si="209"/>
        <v>0</v>
      </c>
      <c r="BC111" s="176">
        <f t="shared" si="209"/>
        <v>0</v>
      </c>
      <c r="BD111" s="176">
        <f t="shared" si="209"/>
        <v>0</v>
      </c>
      <c r="BE111" s="179">
        <f t="shared" ref="BE111:BJ111" si="210">IFERROR(ROUND($BZ111/$BZ131*BE131,3),0)</f>
        <v>0</v>
      </c>
      <c r="BF111" s="179">
        <f t="shared" si="210"/>
        <v>0</v>
      </c>
      <c r="BG111" s="179">
        <f t="shared" si="210"/>
        <v>0</v>
      </c>
      <c r="BH111" s="179">
        <f t="shared" si="210"/>
        <v>0</v>
      </c>
      <c r="BI111" s="179">
        <f t="shared" si="210"/>
        <v>0</v>
      </c>
      <c r="BJ111" s="179">
        <f t="shared" si="210"/>
        <v>0</v>
      </c>
      <c r="BK111" s="181"/>
      <c r="BL111" s="182"/>
      <c r="BM111" s="181"/>
      <c r="BN111" s="183"/>
      <c r="BO111" s="181"/>
      <c r="BP111" s="183"/>
      <c r="BQ111" s="181"/>
      <c r="BR111" s="183"/>
      <c r="BS111" s="181"/>
      <c r="BT111" s="183"/>
      <c r="BU111" s="181"/>
      <c r="BV111" s="183"/>
      <c r="BW111" s="181"/>
      <c r="BX111" s="183"/>
      <c r="BY111" s="315">
        <f>BK111+BM111+BO111+BQ111+BS111+BU111+BW111</f>
        <v>0</v>
      </c>
      <c r="BZ111" s="315">
        <f>BL111+BN111+BP111+BR111+BT111+BV111+BX111</f>
        <v>0</v>
      </c>
      <c r="CA111" s="178">
        <f>BY111+BZ111</f>
        <v>0</v>
      </c>
      <c r="CB111" s="59">
        <f t="shared" si="138"/>
        <v>0</v>
      </c>
    </row>
    <row r="112" spans="1:80" ht="13.8" thickBot="1" x14ac:dyDescent="0.3">
      <c r="A112" s="251" t="s">
        <v>72</v>
      </c>
      <c r="B112" s="211"/>
      <c r="C112" s="138">
        <f t="shared" ref="C112:BD112" si="211">IFERROR(ROUND($BY112/$BY131*C131,3),0)</f>
        <v>1.74</v>
      </c>
      <c r="D112" s="138">
        <f t="shared" si="211"/>
        <v>0</v>
      </c>
      <c r="E112" s="138">
        <f t="shared" si="211"/>
        <v>0</v>
      </c>
      <c r="F112" s="138">
        <f t="shared" si="211"/>
        <v>0</v>
      </c>
      <c r="G112" s="138">
        <f t="shared" si="211"/>
        <v>0</v>
      </c>
      <c r="H112" s="138">
        <f t="shared" si="211"/>
        <v>0</v>
      </c>
      <c r="I112" s="138">
        <f t="shared" si="211"/>
        <v>0</v>
      </c>
      <c r="J112" s="138">
        <f t="shared" si="211"/>
        <v>0</v>
      </c>
      <c r="K112" s="138">
        <f t="shared" si="211"/>
        <v>0</v>
      </c>
      <c r="L112" s="138">
        <f t="shared" si="211"/>
        <v>0</v>
      </c>
      <c r="M112" s="138">
        <f t="shared" si="211"/>
        <v>0</v>
      </c>
      <c r="N112" s="138">
        <f t="shared" si="211"/>
        <v>0</v>
      </c>
      <c r="O112" s="138">
        <f t="shared" si="211"/>
        <v>4.1000000000000002E-2</v>
      </c>
      <c r="P112" s="138">
        <f t="shared" si="211"/>
        <v>0</v>
      </c>
      <c r="Q112" s="138">
        <f t="shared" si="211"/>
        <v>0</v>
      </c>
      <c r="R112" s="138">
        <f t="shared" si="211"/>
        <v>0</v>
      </c>
      <c r="S112" s="138">
        <f t="shared" si="211"/>
        <v>0</v>
      </c>
      <c r="T112" s="138">
        <f t="shared" si="211"/>
        <v>0</v>
      </c>
      <c r="U112" s="138">
        <f t="shared" si="211"/>
        <v>0.70299999999999996</v>
      </c>
      <c r="V112" s="138">
        <f t="shared" si="211"/>
        <v>0</v>
      </c>
      <c r="W112" s="138">
        <f t="shared" si="211"/>
        <v>0</v>
      </c>
      <c r="X112" s="138">
        <f t="shared" si="211"/>
        <v>0</v>
      </c>
      <c r="Y112" s="138">
        <f t="shared" si="211"/>
        <v>0</v>
      </c>
      <c r="Z112" s="138">
        <f t="shared" si="211"/>
        <v>0</v>
      </c>
      <c r="AA112" s="138">
        <f t="shared" si="211"/>
        <v>0.72599999999999998</v>
      </c>
      <c r="AB112" s="138">
        <f t="shared" si="211"/>
        <v>0</v>
      </c>
      <c r="AC112" s="138">
        <f t="shared" si="211"/>
        <v>0</v>
      </c>
      <c r="AD112" s="138">
        <f t="shared" si="211"/>
        <v>0</v>
      </c>
      <c r="AE112" s="138">
        <f t="shared" si="211"/>
        <v>0</v>
      </c>
      <c r="AF112" s="138">
        <f t="shared" si="211"/>
        <v>0</v>
      </c>
      <c r="AG112" s="138">
        <f t="shared" si="211"/>
        <v>0.02</v>
      </c>
      <c r="AH112" s="138">
        <f t="shared" si="211"/>
        <v>0</v>
      </c>
      <c r="AI112" s="138">
        <f t="shared" si="211"/>
        <v>0</v>
      </c>
      <c r="AJ112" s="138">
        <f t="shared" si="211"/>
        <v>0</v>
      </c>
      <c r="AK112" s="138">
        <f t="shared" si="211"/>
        <v>0</v>
      </c>
      <c r="AL112" s="138">
        <f t="shared" si="211"/>
        <v>0</v>
      </c>
      <c r="AM112" s="138">
        <f t="shared" si="211"/>
        <v>8.7999999999999995E-2</v>
      </c>
      <c r="AN112" s="138">
        <f t="shared" si="211"/>
        <v>0</v>
      </c>
      <c r="AO112" s="138">
        <f t="shared" si="211"/>
        <v>0</v>
      </c>
      <c r="AP112" s="138">
        <f t="shared" si="211"/>
        <v>0</v>
      </c>
      <c r="AQ112" s="138">
        <f t="shared" si="211"/>
        <v>0</v>
      </c>
      <c r="AR112" s="138">
        <f t="shared" si="211"/>
        <v>0</v>
      </c>
      <c r="AS112" s="138">
        <f t="shared" si="211"/>
        <v>0.182</v>
      </c>
      <c r="AT112" s="138">
        <f t="shared" si="211"/>
        <v>0</v>
      </c>
      <c r="AU112" s="138">
        <f t="shared" si="211"/>
        <v>0</v>
      </c>
      <c r="AV112" s="138">
        <f t="shared" si="211"/>
        <v>0</v>
      </c>
      <c r="AW112" s="138">
        <f t="shared" si="211"/>
        <v>0</v>
      </c>
      <c r="AX112" s="138">
        <f t="shared" si="211"/>
        <v>0</v>
      </c>
      <c r="AY112" s="138">
        <f t="shared" si="211"/>
        <v>0</v>
      </c>
      <c r="AZ112" s="138">
        <f t="shared" si="211"/>
        <v>0</v>
      </c>
      <c r="BA112" s="138">
        <f t="shared" si="211"/>
        <v>0</v>
      </c>
      <c r="BB112" s="138">
        <f t="shared" si="211"/>
        <v>0</v>
      </c>
      <c r="BC112" s="138">
        <f t="shared" si="211"/>
        <v>0</v>
      </c>
      <c r="BD112" s="138">
        <f t="shared" si="211"/>
        <v>0</v>
      </c>
      <c r="BE112" s="141">
        <f t="shared" ref="BE112:BJ112" si="212">IFERROR(ROUND($BZ112/$BZ131*BE131,3),0)</f>
        <v>0</v>
      </c>
      <c r="BF112" s="141">
        <f t="shared" si="212"/>
        <v>0</v>
      </c>
      <c r="BG112" s="141">
        <f t="shared" si="212"/>
        <v>0</v>
      </c>
      <c r="BH112" s="141">
        <f t="shared" si="212"/>
        <v>0</v>
      </c>
      <c r="BI112" s="141">
        <f t="shared" si="212"/>
        <v>0</v>
      </c>
      <c r="BJ112" s="141">
        <f t="shared" si="212"/>
        <v>0</v>
      </c>
      <c r="BK112" s="158">
        <v>3.5</v>
      </c>
      <c r="BL112" s="159"/>
      <c r="BM112" s="158"/>
      <c r="BN112" s="188"/>
      <c r="BO112" s="158"/>
      <c r="BP112" s="188"/>
      <c r="BQ112" s="158"/>
      <c r="BR112" s="188"/>
      <c r="BS112" s="158"/>
      <c r="BT112" s="188"/>
      <c r="BU112" s="158"/>
      <c r="BV112" s="188"/>
      <c r="BW112" s="158"/>
      <c r="BX112" s="188"/>
      <c r="BY112" s="315">
        <f t="shared" ref="BY112:BZ119" si="213">BK112+BM112+BO112+BQ112+BS112+BU112+BW112</f>
        <v>3.5</v>
      </c>
      <c r="BZ112" s="315">
        <f t="shared" si="213"/>
        <v>0</v>
      </c>
      <c r="CA112" s="140">
        <f>BY112+BZ112</f>
        <v>3.5</v>
      </c>
      <c r="CB112" s="59">
        <f t="shared" si="138"/>
        <v>0</v>
      </c>
    </row>
    <row r="113" spans="1:80" ht="13.8" thickBot="1" x14ac:dyDescent="0.3">
      <c r="A113" s="219" t="s">
        <v>73</v>
      </c>
      <c r="B113" s="214">
        <v>343</v>
      </c>
      <c r="C113" s="215">
        <f>C114+C115</f>
        <v>0</v>
      </c>
      <c r="D113" s="215">
        <f t="shared" ref="D113:BO113" si="214">D114+D115</f>
        <v>0</v>
      </c>
      <c r="E113" s="215">
        <f t="shared" si="214"/>
        <v>0</v>
      </c>
      <c r="F113" s="215">
        <f t="shared" si="214"/>
        <v>0</v>
      </c>
      <c r="G113" s="215">
        <f t="shared" si="214"/>
        <v>0</v>
      </c>
      <c r="H113" s="215">
        <f t="shared" si="214"/>
        <v>0</v>
      </c>
      <c r="I113" s="215">
        <f t="shared" si="214"/>
        <v>0</v>
      </c>
      <c r="J113" s="215">
        <f t="shared" si="214"/>
        <v>0</v>
      </c>
      <c r="K113" s="215">
        <f t="shared" si="214"/>
        <v>0</v>
      </c>
      <c r="L113" s="215">
        <f t="shared" si="214"/>
        <v>0</v>
      </c>
      <c r="M113" s="215">
        <f t="shared" si="214"/>
        <v>0</v>
      </c>
      <c r="N113" s="215">
        <f t="shared" si="214"/>
        <v>0</v>
      </c>
      <c r="O113" s="215">
        <f t="shared" si="214"/>
        <v>0</v>
      </c>
      <c r="P113" s="215">
        <f t="shared" si="214"/>
        <v>0</v>
      </c>
      <c r="Q113" s="215">
        <f t="shared" si="214"/>
        <v>0</v>
      </c>
      <c r="R113" s="215">
        <f t="shared" si="214"/>
        <v>0</v>
      </c>
      <c r="S113" s="215">
        <f t="shared" si="214"/>
        <v>0</v>
      </c>
      <c r="T113" s="215">
        <f t="shared" si="214"/>
        <v>0</v>
      </c>
      <c r="U113" s="215">
        <f t="shared" si="214"/>
        <v>0</v>
      </c>
      <c r="V113" s="215">
        <f t="shared" si="214"/>
        <v>0</v>
      </c>
      <c r="W113" s="215">
        <f t="shared" si="214"/>
        <v>0</v>
      </c>
      <c r="X113" s="215">
        <f t="shared" si="214"/>
        <v>0</v>
      </c>
      <c r="Y113" s="215">
        <f t="shared" si="214"/>
        <v>0</v>
      </c>
      <c r="Z113" s="215">
        <f t="shared" si="214"/>
        <v>0</v>
      </c>
      <c r="AA113" s="215">
        <f t="shared" si="214"/>
        <v>0</v>
      </c>
      <c r="AB113" s="215">
        <f t="shared" si="214"/>
        <v>0</v>
      </c>
      <c r="AC113" s="215">
        <f t="shared" si="214"/>
        <v>0</v>
      </c>
      <c r="AD113" s="215">
        <f t="shared" si="214"/>
        <v>0</v>
      </c>
      <c r="AE113" s="215">
        <f t="shared" si="214"/>
        <v>0</v>
      </c>
      <c r="AF113" s="215">
        <f t="shared" si="214"/>
        <v>0</v>
      </c>
      <c r="AG113" s="215">
        <f t="shared" si="214"/>
        <v>0</v>
      </c>
      <c r="AH113" s="215">
        <f t="shared" si="214"/>
        <v>0</v>
      </c>
      <c r="AI113" s="215">
        <f t="shared" si="214"/>
        <v>0</v>
      </c>
      <c r="AJ113" s="215">
        <f t="shared" si="214"/>
        <v>0</v>
      </c>
      <c r="AK113" s="215">
        <f t="shared" si="214"/>
        <v>0</v>
      </c>
      <c r="AL113" s="215">
        <f t="shared" si="214"/>
        <v>0</v>
      </c>
      <c r="AM113" s="215">
        <f t="shared" si="214"/>
        <v>0</v>
      </c>
      <c r="AN113" s="215">
        <f t="shared" si="214"/>
        <v>0</v>
      </c>
      <c r="AO113" s="215">
        <f t="shared" si="214"/>
        <v>0</v>
      </c>
      <c r="AP113" s="215">
        <f t="shared" si="214"/>
        <v>0</v>
      </c>
      <c r="AQ113" s="215">
        <f t="shared" si="214"/>
        <v>0</v>
      </c>
      <c r="AR113" s="215">
        <f t="shared" si="214"/>
        <v>0</v>
      </c>
      <c r="AS113" s="215">
        <f t="shared" si="214"/>
        <v>0</v>
      </c>
      <c r="AT113" s="215">
        <f t="shared" si="214"/>
        <v>0</v>
      </c>
      <c r="AU113" s="215">
        <f t="shared" si="214"/>
        <v>0</v>
      </c>
      <c r="AV113" s="215">
        <f t="shared" si="214"/>
        <v>0</v>
      </c>
      <c r="AW113" s="215">
        <f t="shared" si="214"/>
        <v>0</v>
      </c>
      <c r="AX113" s="215">
        <f t="shared" si="214"/>
        <v>0</v>
      </c>
      <c r="AY113" s="215">
        <f t="shared" si="214"/>
        <v>0</v>
      </c>
      <c r="AZ113" s="215">
        <f t="shared" si="214"/>
        <v>0</v>
      </c>
      <c r="BA113" s="215">
        <f t="shared" si="214"/>
        <v>0</v>
      </c>
      <c r="BB113" s="215">
        <f t="shared" si="214"/>
        <v>0</v>
      </c>
      <c r="BC113" s="215">
        <f t="shared" si="214"/>
        <v>0</v>
      </c>
      <c r="BD113" s="215">
        <f t="shared" si="214"/>
        <v>0</v>
      </c>
      <c r="BE113" s="217">
        <f t="shared" si="214"/>
        <v>0</v>
      </c>
      <c r="BF113" s="217">
        <f t="shared" si="214"/>
        <v>0</v>
      </c>
      <c r="BG113" s="217">
        <f t="shared" si="214"/>
        <v>0</v>
      </c>
      <c r="BH113" s="217">
        <f t="shared" si="214"/>
        <v>0</v>
      </c>
      <c r="BI113" s="217">
        <f t="shared" si="214"/>
        <v>0</v>
      </c>
      <c r="BJ113" s="217">
        <f t="shared" si="214"/>
        <v>0</v>
      </c>
      <c r="BK113" s="216">
        <f t="shared" si="214"/>
        <v>0</v>
      </c>
      <c r="BL113" s="218">
        <f t="shared" si="214"/>
        <v>0</v>
      </c>
      <c r="BM113" s="216">
        <f t="shared" si="214"/>
        <v>0</v>
      </c>
      <c r="BN113" s="315">
        <f t="shared" si="214"/>
        <v>0</v>
      </c>
      <c r="BO113" s="216">
        <f t="shared" si="214"/>
        <v>0</v>
      </c>
      <c r="BP113" s="315">
        <f t="shared" ref="BP113:BX113" si="215">BP114+BP115</f>
        <v>0</v>
      </c>
      <c r="BQ113" s="216">
        <f t="shared" si="215"/>
        <v>0</v>
      </c>
      <c r="BR113" s="315">
        <f t="shared" si="215"/>
        <v>0</v>
      </c>
      <c r="BS113" s="216">
        <f t="shared" si="215"/>
        <v>0</v>
      </c>
      <c r="BT113" s="315">
        <f t="shared" si="215"/>
        <v>0</v>
      </c>
      <c r="BU113" s="216">
        <f t="shared" si="215"/>
        <v>0</v>
      </c>
      <c r="BV113" s="315">
        <f t="shared" si="215"/>
        <v>0</v>
      </c>
      <c r="BW113" s="216">
        <f t="shared" si="215"/>
        <v>0</v>
      </c>
      <c r="BX113" s="315">
        <f t="shared" si="215"/>
        <v>0</v>
      </c>
      <c r="BY113" s="315">
        <f>BY114+BY115</f>
        <v>0</v>
      </c>
      <c r="BZ113" s="315">
        <f>BZ114+BZ115</f>
        <v>0</v>
      </c>
      <c r="CA113" s="315">
        <f>CA114+CA115</f>
        <v>0</v>
      </c>
      <c r="CB113" s="59">
        <f t="shared" si="138"/>
        <v>0</v>
      </c>
    </row>
    <row r="114" spans="1:80" ht="13.8" thickBot="1" x14ac:dyDescent="0.3">
      <c r="A114" s="316" t="s">
        <v>74</v>
      </c>
      <c r="B114" s="205"/>
      <c r="C114" s="176">
        <f t="shared" ref="C114:BD114" si="216">IFERROR(ROUND($BY114/$BY131*C131,3),0)</f>
        <v>0</v>
      </c>
      <c r="D114" s="176">
        <f t="shared" si="216"/>
        <v>0</v>
      </c>
      <c r="E114" s="176">
        <f t="shared" si="216"/>
        <v>0</v>
      </c>
      <c r="F114" s="176">
        <f t="shared" si="216"/>
        <v>0</v>
      </c>
      <c r="G114" s="176">
        <f t="shared" si="216"/>
        <v>0</v>
      </c>
      <c r="H114" s="176">
        <f t="shared" si="216"/>
        <v>0</v>
      </c>
      <c r="I114" s="176">
        <f t="shared" si="216"/>
        <v>0</v>
      </c>
      <c r="J114" s="176">
        <f t="shared" si="216"/>
        <v>0</v>
      </c>
      <c r="K114" s="176">
        <f t="shared" si="216"/>
        <v>0</v>
      </c>
      <c r="L114" s="176">
        <f t="shared" si="216"/>
        <v>0</v>
      </c>
      <c r="M114" s="176">
        <f t="shared" si="216"/>
        <v>0</v>
      </c>
      <c r="N114" s="176">
        <f t="shared" si="216"/>
        <v>0</v>
      </c>
      <c r="O114" s="176">
        <f t="shared" si="216"/>
        <v>0</v>
      </c>
      <c r="P114" s="176">
        <f t="shared" si="216"/>
        <v>0</v>
      </c>
      <c r="Q114" s="176">
        <f t="shared" si="216"/>
        <v>0</v>
      </c>
      <c r="R114" s="176">
        <f t="shared" si="216"/>
        <v>0</v>
      </c>
      <c r="S114" s="176">
        <f t="shared" si="216"/>
        <v>0</v>
      </c>
      <c r="T114" s="176">
        <f t="shared" si="216"/>
        <v>0</v>
      </c>
      <c r="U114" s="176">
        <f t="shared" si="216"/>
        <v>0</v>
      </c>
      <c r="V114" s="176">
        <f t="shared" si="216"/>
        <v>0</v>
      </c>
      <c r="W114" s="176">
        <f t="shared" si="216"/>
        <v>0</v>
      </c>
      <c r="X114" s="176">
        <f t="shared" si="216"/>
        <v>0</v>
      </c>
      <c r="Y114" s="176">
        <f t="shared" si="216"/>
        <v>0</v>
      </c>
      <c r="Z114" s="176">
        <f t="shared" si="216"/>
        <v>0</v>
      </c>
      <c r="AA114" s="176">
        <f t="shared" si="216"/>
        <v>0</v>
      </c>
      <c r="AB114" s="176">
        <f t="shared" si="216"/>
        <v>0</v>
      </c>
      <c r="AC114" s="176">
        <f t="shared" si="216"/>
        <v>0</v>
      </c>
      <c r="AD114" s="176">
        <f t="shared" si="216"/>
        <v>0</v>
      </c>
      <c r="AE114" s="176">
        <f t="shared" si="216"/>
        <v>0</v>
      </c>
      <c r="AF114" s="176">
        <f t="shared" si="216"/>
        <v>0</v>
      </c>
      <c r="AG114" s="176">
        <f t="shared" si="216"/>
        <v>0</v>
      </c>
      <c r="AH114" s="176">
        <f t="shared" si="216"/>
        <v>0</v>
      </c>
      <c r="AI114" s="176">
        <f t="shared" si="216"/>
        <v>0</v>
      </c>
      <c r="AJ114" s="176">
        <f t="shared" si="216"/>
        <v>0</v>
      </c>
      <c r="AK114" s="176">
        <f t="shared" si="216"/>
        <v>0</v>
      </c>
      <c r="AL114" s="176">
        <f t="shared" si="216"/>
        <v>0</v>
      </c>
      <c r="AM114" s="176">
        <f t="shared" si="216"/>
        <v>0</v>
      </c>
      <c r="AN114" s="176">
        <f t="shared" si="216"/>
        <v>0</v>
      </c>
      <c r="AO114" s="176">
        <f t="shared" si="216"/>
        <v>0</v>
      </c>
      <c r="AP114" s="176">
        <f t="shared" si="216"/>
        <v>0</v>
      </c>
      <c r="AQ114" s="176">
        <f t="shared" si="216"/>
        <v>0</v>
      </c>
      <c r="AR114" s="176">
        <f t="shared" si="216"/>
        <v>0</v>
      </c>
      <c r="AS114" s="176">
        <f t="shared" si="216"/>
        <v>0</v>
      </c>
      <c r="AT114" s="176">
        <f t="shared" si="216"/>
        <v>0</v>
      </c>
      <c r="AU114" s="176">
        <f t="shared" si="216"/>
        <v>0</v>
      </c>
      <c r="AV114" s="176">
        <f t="shared" si="216"/>
        <v>0</v>
      </c>
      <c r="AW114" s="176">
        <f t="shared" si="216"/>
        <v>0</v>
      </c>
      <c r="AX114" s="176">
        <f t="shared" si="216"/>
        <v>0</v>
      </c>
      <c r="AY114" s="176">
        <f t="shared" si="216"/>
        <v>0</v>
      </c>
      <c r="AZ114" s="176">
        <f t="shared" si="216"/>
        <v>0</v>
      </c>
      <c r="BA114" s="176">
        <f t="shared" si="216"/>
        <v>0</v>
      </c>
      <c r="BB114" s="176">
        <f t="shared" si="216"/>
        <v>0</v>
      </c>
      <c r="BC114" s="176">
        <f t="shared" si="216"/>
        <v>0</v>
      </c>
      <c r="BD114" s="176">
        <f t="shared" si="216"/>
        <v>0</v>
      </c>
      <c r="BE114" s="179">
        <f t="shared" ref="BE114:BJ114" si="217">IFERROR(ROUND($BZ114/$BZ131*BE131,3),0)</f>
        <v>0</v>
      </c>
      <c r="BF114" s="179">
        <f t="shared" si="217"/>
        <v>0</v>
      </c>
      <c r="BG114" s="179">
        <f t="shared" si="217"/>
        <v>0</v>
      </c>
      <c r="BH114" s="179">
        <f t="shared" si="217"/>
        <v>0</v>
      </c>
      <c r="BI114" s="179">
        <f t="shared" si="217"/>
        <v>0</v>
      </c>
      <c r="BJ114" s="179">
        <f t="shared" si="217"/>
        <v>0</v>
      </c>
      <c r="BK114" s="181"/>
      <c r="BL114" s="182"/>
      <c r="BM114" s="181"/>
      <c r="BN114" s="183"/>
      <c r="BO114" s="181"/>
      <c r="BP114" s="183"/>
      <c r="BQ114" s="181"/>
      <c r="BR114" s="183"/>
      <c r="BS114" s="181"/>
      <c r="BT114" s="183"/>
      <c r="BU114" s="181"/>
      <c r="BV114" s="183"/>
      <c r="BW114" s="181"/>
      <c r="BX114" s="183"/>
      <c r="BY114" s="315">
        <f>BK114+BM114+BO114+BQ114+BS114+BU114+BW114</f>
        <v>0</v>
      </c>
      <c r="BZ114" s="315">
        <f t="shared" si="213"/>
        <v>0</v>
      </c>
      <c r="CA114" s="178">
        <f t="shared" ref="CA114:CA119" si="218">BY114+BZ114</f>
        <v>0</v>
      </c>
      <c r="CB114" s="59">
        <f t="shared" si="138"/>
        <v>0</v>
      </c>
    </row>
    <row r="115" spans="1:80" ht="13.8" thickBot="1" x14ac:dyDescent="0.3">
      <c r="A115" s="251" t="s">
        <v>75</v>
      </c>
      <c r="B115" s="211"/>
      <c r="C115" s="138">
        <f t="shared" ref="C115:BD115" si="219">IFERROR(ROUND($BY115/$BY131*C131,3),0)</f>
        <v>0</v>
      </c>
      <c r="D115" s="138">
        <f t="shared" si="219"/>
        <v>0</v>
      </c>
      <c r="E115" s="138">
        <f t="shared" si="219"/>
        <v>0</v>
      </c>
      <c r="F115" s="138">
        <f t="shared" si="219"/>
        <v>0</v>
      </c>
      <c r="G115" s="138">
        <f t="shared" si="219"/>
        <v>0</v>
      </c>
      <c r="H115" s="138">
        <f t="shared" si="219"/>
        <v>0</v>
      </c>
      <c r="I115" s="138">
        <f t="shared" si="219"/>
        <v>0</v>
      </c>
      <c r="J115" s="138">
        <f t="shared" si="219"/>
        <v>0</v>
      </c>
      <c r="K115" s="138">
        <f t="shared" si="219"/>
        <v>0</v>
      </c>
      <c r="L115" s="138">
        <f t="shared" si="219"/>
        <v>0</v>
      </c>
      <c r="M115" s="138">
        <f t="shared" si="219"/>
        <v>0</v>
      </c>
      <c r="N115" s="138">
        <f t="shared" si="219"/>
        <v>0</v>
      </c>
      <c r="O115" s="138">
        <f t="shared" si="219"/>
        <v>0</v>
      </c>
      <c r="P115" s="138">
        <f t="shared" si="219"/>
        <v>0</v>
      </c>
      <c r="Q115" s="138">
        <f t="shared" si="219"/>
        <v>0</v>
      </c>
      <c r="R115" s="138">
        <f t="shared" si="219"/>
        <v>0</v>
      </c>
      <c r="S115" s="138">
        <f t="shared" si="219"/>
        <v>0</v>
      </c>
      <c r="T115" s="138">
        <f t="shared" si="219"/>
        <v>0</v>
      </c>
      <c r="U115" s="138">
        <f t="shared" si="219"/>
        <v>0</v>
      </c>
      <c r="V115" s="138">
        <f t="shared" si="219"/>
        <v>0</v>
      </c>
      <c r="W115" s="138">
        <f t="shared" si="219"/>
        <v>0</v>
      </c>
      <c r="X115" s="138">
        <f t="shared" si="219"/>
        <v>0</v>
      </c>
      <c r="Y115" s="138">
        <f t="shared" si="219"/>
        <v>0</v>
      </c>
      <c r="Z115" s="138">
        <f t="shared" si="219"/>
        <v>0</v>
      </c>
      <c r="AA115" s="138">
        <f t="shared" si="219"/>
        <v>0</v>
      </c>
      <c r="AB115" s="138">
        <f t="shared" si="219"/>
        <v>0</v>
      </c>
      <c r="AC115" s="138">
        <f t="shared" si="219"/>
        <v>0</v>
      </c>
      <c r="AD115" s="138">
        <f t="shared" si="219"/>
        <v>0</v>
      </c>
      <c r="AE115" s="138">
        <f t="shared" si="219"/>
        <v>0</v>
      </c>
      <c r="AF115" s="138">
        <f t="shared" si="219"/>
        <v>0</v>
      </c>
      <c r="AG115" s="138">
        <f t="shared" si="219"/>
        <v>0</v>
      </c>
      <c r="AH115" s="138">
        <f t="shared" si="219"/>
        <v>0</v>
      </c>
      <c r="AI115" s="138">
        <f t="shared" si="219"/>
        <v>0</v>
      </c>
      <c r="AJ115" s="138">
        <f t="shared" si="219"/>
        <v>0</v>
      </c>
      <c r="AK115" s="138">
        <f t="shared" si="219"/>
        <v>0</v>
      </c>
      <c r="AL115" s="138">
        <f t="shared" si="219"/>
        <v>0</v>
      </c>
      <c r="AM115" s="138">
        <f t="shared" si="219"/>
        <v>0</v>
      </c>
      <c r="AN115" s="138">
        <f t="shared" si="219"/>
        <v>0</v>
      </c>
      <c r="AO115" s="138">
        <f t="shared" si="219"/>
        <v>0</v>
      </c>
      <c r="AP115" s="138">
        <f t="shared" si="219"/>
        <v>0</v>
      </c>
      <c r="AQ115" s="138">
        <f t="shared" si="219"/>
        <v>0</v>
      </c>
      <c r="AR115" s="138">
        <f t="shared" si="219"/>
        <v>0</v>
      </c>
      <c r="AS115" s="138">
        <f t="shared" si="219"/>
        <v>0</v>
      </c>
      <c r="AT115" s="138">
        <f t="shared" si="219"/>
        <v>0</v>
      </c>
      <c r="AU115" s="138">
        <f t="shared" si="219"/>
        <v>0</v>
      </c>
      <c r="AV115" s="138">
        <f t="shared" si="219"/>
        <v>0</v>
      </c>
      <c r="AW115" s="138">
        <f t="shared" si="219"/>
        <v>0</v>
      </c>
      <c r="AX115" s="138">
        <f t="shared" si="219"/>
        <v>0</v>
      </c>
      <c r="AY115" s="138">
        <f t="shared" si="219"/>
        <v>0</v>
      </c>
      <c r="AZ115" s="138">
        <f t="shared" si="219"/>
        <v>0</v>
      </c>
      <c r="BA115" s="138">
        <f t="shared" si="219"/>
        <v>0</v>
      </c>
      <c r="BB115" s="138">
        <f t="shared" si="219"/>
        <v>0</v>
      </c>
      <c r="BC115" s="138">
        <f t="shared" si="219"/>
        <v>0</v>
      </c>
      <c r="BD115" s="138">
        <f t="shared" si="219"/>
        <v>0</v>
      </c>
      <c r="BE115" s="141">
        <f t="shared" ref="BE115:BJ115" si="220">IFERROR(ROUND($BZ115/$BZ131*BE131,3),0)</f>
        <v>0</v>
      </c>
      <c r="BF115" s="141">
        <f t="shared" si="220"/>
        <v>0</v>
      </c>
      <c r="BG115" s="141">
        <f t="shared" si="220"/>
        <v>0</v>
      </c>
      <c r="BH115" s="141">
        <f t="shared" si="220"/>
        <v>0</v>
      </c>
      <c r="BI115" s="141">
        <f t="shared" si="220"/>
        <v>0</v>
      </c>
      <c r="BJ115" s="141">
        <f t="shared" si="220"/>
        <v>0</v>
      </c>
      <c r="BK115" s="158"/>
      <c r="BL115" s="159"/>
      <c r="BM115" s="158"/>
      <c r="BN115" s="188"/>
      <c r="BO115" s="158"/>
      <c r="BP115" s="188"/>
      <c r="BQ115" s="158"/>
      <c r="BR115" s="188"/>
      <c r="BS115" s="158"/>
      <c r="BT115" s="188"/>
      <c r="BU115" s="158"/>
      <c r="BV115" s="188"/>
      <c r="BW115" s="158"/>
      <c r="BX115" s="188"/>
      <c r="BY115" s="315">
        <f t="shared" si="213"/>
        <v>0</v>
      </c>
      <c r="BZ115" s="315">
        <f t="shared" si="213"/>
        <v>0</v>
      </c>
      <c r="CA115" s="140">
        <f t="shared" si="218"/>
        <v>0</v>
      </c>
      <c r="CB115" s="59">
        <f t="shared" si="138"/>
        <v>0</v>
      </c>
    </row>
    <row r="116" spans="1:80" ht="13.8" thickBot="1" x14ac:dyDescent="0.3">
      <c r="A116" s="213" t="s">
        <v>230</v>
      </c>
      <c r="B116" s="220">
        <v>344</v>
      </c>
      <c r="C116" s="317">
        <f t="shared" ref="C116:BD116" si="221">IFERROR(ROUND($BY116/$BY131*C131,3),0)</f>
        <v>0</v>
      </c>
      <c r="D116" s="317">
        <f t="shared" si="221"/>
        <v>0</v>
      </c>
      <c r="E116" s="317">
        <f t="shared" si="221"/>
        <v>0</v>
      </c>
      <c r="F116" s="317">
        <f t="shared" si="221"/>
        <v>0</v>
      </c>
      <c r="G116" s="317">
        <f t="shared" si="221"/>
        <v>0</v>
      </c>
      <c r="H116" s="317">
        <f t="shared" si="221"/>
        <v>0</v>
      </c>
      <c r="I116" s="317">
        <f t="shared" si="221"/>
        <v>0</v>
      </c>
      <c r="J116" s="317">
        <f t="shared" si="221"/>
        <v>0</v>
      </c>
      <c r="K116" s="317">
        <f t="shared" si="221"/>
        <v>0</v>
      </c>
      <c r="L116" s="317">
        <f t="shared" si="221"/>
        <v>0</v>
      </c>
      <c r="M116" s="317">
        <f t="shared" si="221"/>
        <v>0</v>
      </c>
      <c r="N116" s="317">
        <f t="shared" si="221"/>
        <v>0</v>
      </c>
      <c r="O116" s="317">
        <f t="shared" si="221"/>
        <v>0</v>
      </c>
      <c r="P116" s="317">
        <f t="shared" si="221"/>
        <v>0</v>
      </c>
      <c r="Q116" s="317">
        <f t="shared" si="221"/>
        <v>0</v>
      </c>
      <c r="R116" s="317">
        <f t="shared" si="221"/>
        <v>0</v>
      </c>
      <c r="S116" s="317">
        <f t="shared" si="221"/>
        <v>0</v>
      </c>
      <c r="T116" s="317">
        <f t="shared" si="221"/>
        <v>0</v>
      </c>
      <c r="U116" s="317">
        <f t="shared" si="221"/>
        <v>0</v>
      </c>
      <c r="V116" s="317">
        <f t="shared" si="221"/>
        <v>0</v>
      </c>
      <c r="W116" s="317">
        <f t="shared" si="221"/>
        <v>0</v>
      </c>
      <c r="X116" s="317">
        <f t="shared" si="221"/>
        <v>0</v>
      </c>
      <c r="Y116" s="317">
        <f t="shared" si="221"/>
        <v>0</v>
      </c>
      <c r="Z116" s="317">
        <f t="shared" si="221"/>
        <v>0</v>
      </c>
      <c r="AA116" s="317">
        <f t="shared" si="221"/>
        <v>0</v>
      </c>
      <c r="AB116" s="317">
        <f t="shared" si="221"/>
        <v>0</v>
      </c>
      <c r="AC116" s="317">
        <f t="shared" si="221"/>
        <v>0</v>
      </c>
      <c r="AD116" s="317">
        <f t="shared" si="221"/>
        <v>0</v>
      </c>
      <c r="AE116" s="317">
        <f t="shared" si="221"/>
        <v>0</v>
      </c>
      <c r="AF116" s="317">
        <f t="shared" si="221"/>
        <v>0</v>
      </c>
      <c r="AG116" s="317">
        <f t="shared" si="221"/>
        <v>0</v>
      </c>
      <c r="AH116" s="317">
        <f t="shared" si="221"/>
        <v>0</v>
      </c>
      <c r="AI116" s="317">
        <f t="shared" si="221"/>
        <v>0</v>
      </c>
      <c r="AJ116" s="317">
        <f t="shared" si="221"/>
        <v>0</v>
      </c>
      <c r="AK116" s="317">
        <f t="shared" si="221"/>
        <v>0</v>
      </c>
      <c r="AL116" s="317">
        <f t="shared" si="221"/>
        <v>0</v>
      </c>
      <c r="AM116" s="317">
        <f t="shared" si="221"/>
        <v>0</v>
      </c>
      <c r="AN116" s="317">
        <f t="shared" si="221"/>
        <v>0</v>
      </c>
      <c r="AO116" s="317">
        <f t="shared" si="221"/>
        <v>0</v>
      </c>
      <c r="AP116" s="317">
        <f t="shared" si="221"/>
        <v>0</v>
      </c>
      <c r="AQ116" s="317">
        <f t="shared" si="221"/>
        <v>0</v>
      </c>
      <c r="AR116" s="317">
        <f t="shared" si="221"/>
        <v>0</v>
      </c>
      <c r="AS116" s="317">
        <f t="shared" si="221"/>
        <v>0</v>
      </c>
      <c r="AT116" s="317">
        <f t="shared" si="221"/>
        <v>0</v>
      </c>
      <c r="AU116" s="317">
        <f t="shared" si="221"/>
        <v>0</v>
      </c>
      <c r="AV116" s="317">
        <f t="shared" si="221"/>
        <v>0</v>
      </c>
      <c r="AW116" s="317">
        <f t="shared" si="221"/>
        <v>0</v>
      </c>
      <c r="AX116" s="317">
        <f t="shared" si="221"/>
        <v>0</v>
      </c>
      <c r="AY116" s="317">
        <f t="shared" si="221"/>
        <v>0</v>
      </c>
      <c r="AZ116" s="317">
        <f t="shared" si="221"/>
        <v>0</v>
      </c>
      <c r="BA116" s="317">
        <f t="shared" si="221"/>
        <v>0</v>
      </c>
      <c r="BB116" s="317">
        <f t="shared" si="221"/>
        <v>0</v>
      </c>
      <c r="BC116" s="317">
        <f t="shared" si="221"/>
        <v>0</v>
      </c>
      <c r="BD116" s="317">
        <f t="shared" si="221"/>
        <v>0</v>
      </c>
      <c r="BE116" s="179">
        <f t="shared" ref="BE116:BJ116" si="222">IFERROR(ROUND($BZ116/$BZ131*BE131,3),0)</f>
        <v>0</v>
      </c>
      <c r="BF116" s="179">
        <f t="shared" si="222"/>
        <v>0</v>
      </c>
      <c r="BG116" s="179">
        <f t="shared" si="222"/>
        <v>0</v>
      </c>
      <c r="BH116" s="179">
        <f t="shared" si="222"/>
        <v>0</v>
      </c>
      <c r="BI116" s="179">
        <f t="shared" si="222"/>
        <v>0</v>
      </c>
      <c r="BJ116" s="179">
        <f t="shared" si="222"/>
        <v>0</v>
      </c>
      <c r="BK116" s="181"/>
      <c r="BL116" s="182"/>
      <c r="BM116" s="181"/>
      <c r="BN116" s="183"/>
      <c r="BO116" s="181"/>
      <c r="BP116" s="183"/>
      <c r="BQ116" s="181"/>
      <c r="BR116" s="183"/>
      <c r="BS116" s="181"/>
      <c r="BT116" s="183"/>
      <c r="BU116" s="181"/>
      <c r="BV116" s="183"/>
      <c r="BW116" s="181"/>
      <c r="BX116" s="183"/>
      <c r="BY116" s="315">
        <f>BK116+BM116+BO116+BQ116+BS116+BU116+BW116</f>
        <v>0</v>
      </c>
      <c r="BZ116" s="315">
        <f t="shared" si="213"/>
        <v>0</v>
      </c>
      <c r="CA116" s="178">
        <f t="shared" si="218"/>
        <v>0</v>
      </c>
      <c r="CB116" s="59">
        <f t="shared" si="138"/>
        <v>0</v>
      </c>
    </row>
    <row r="117" spans="1:80" ht="13.8" thickBot="1" x14ac:dyDescent="0.3">
      <c r="A117" s="213" t="s">
        <v>231</v>
      </c>
      <c r="B117" s="220">
        <v>345</v>
      </c>
      <c r="C117" s="318">
        <f t="shared" ref="C117:BD117" si="223">IFERROR(ROUND($BY117/$BY131*C131,3),0)</f>
        <v>0</v>
      </c>
      <c r="D117" s="318">
        <f t="shared" si="223"/>
        <v>0</v>
      </c>
      <c r="E117" s="318">
        <f t="shared" si="223"/>
        <v>0</v>
      </c>
      <c r="F117" s="318">
        <f t="shared" si="223"/>
        <v>0</v>
      </c>
      <c r="G117" s="318">
        <f t="shared" si="223"/>
        <v>0</v>
      </c>
      <c r="H117" s="318">
        <f t="shared" si="223"/>
        <v>0</v>
      </c>
      <c r="I117" s="318">
        <f t="shared" si="223"/>
        <v>0</v>
      </c>
      <c r="J117" s="318">
        <f t="shared" si="223"/>
        <v>0</v>
      </c>
      <c r="K117" s="318">
        <f t="shared" si="223"/>
        <v>0</v>
      </c>
      <c r="L117" s="318">
        <f t="shared" si="223"/>
        <v>0</v>
      </c>
      <c r="M117" s="318">
        <f t="shared" si="223"/>
        <v>0</v>
      </c>
      <c r="N117" s="318">
        <f t="shared" si="223"/>
        <v>0</v>
      </c>
      <c r="O117" s="318">
        <f t="shared" si="223"/>
        <v>0</v>
      </c>
      <c r="P117" s="318">
        <f t="shared" si="223"/>
        <v>0</v>
      </c>
      <c r="Q117" s="318">
        <f t="shared" si="223"/>
        <v>0</v>
      </c>
      <c r="R117" s="318">
        <f t="shared" si="223"/>
        <v>0</v>
      </c>
      <c r="S117" s="318">
        <f t="shared" si="223"/>
        <v>0</v>
      </c>
      <c r="T117" s="318">
        <f t="shared" si="223"/>
        <v>0</v>
      </c>
      <c r="U117" s="318">
        <f t="shared" si="223"/>
        <v>0</v>
      </c>
      <c r="V117" s="318">
        <f t="shared" si="223"/>
        <v>0</v>
      </c>
      <c r="W117" s="318">
        <f t="shared" si="223"/>
        <v>0</v>
      </c>
      <c r="X117" s="318">
        <f t="shared" si="223"/>
        <v>0</v>
      </c>
      <c r="Y117" s="318">
        <f t="shared" si="223"/>
        <v>0</v>
      </c>
      <c r="Z117" s="318">
        <f t="shared" si="223"/>
        <v>0</v>
      </c>
      <c r="AA117" s="318">
        <f t="shared" si="223"/>
        <v>0</v>
      </c>
      <c r="AB117" s="318">
        <f t="shared" si="223"/>
        <v>0</v>
      </c>
      <c r="AC117" s="318">
        <f t="shared" si="223"/>
        <v>0</v>
      </c>
      <c r="AD117" s="318">
        <f t="shared" si="223"/>
        <v>0</v>
      </c>
      <c r="AE117" s="318">
        <f t="shared" si="223"/>
        <v>0</v>
      </c>
      <c r="AF117" s="318">
        <f t="shared" si="223"/>
        <v>0</v>
      </c>
      <c r="AG117" s="318">
        <f t="shared" si="223"/>
        <v>0</v>
      </c>
      <c r="AH117" s="318">
        <f t="shared" si="223"/>
        <v>0</v>
      </c>
      <c r="AI117" s="318">
        <f t="shared" si="223"/>
        <v>0</v>
      </c>
      <c r="AJ117" s="318">
        <f t="shared" si="223"/>
        <v>0</v>
      </c>
      <c r="AK117" s="318">
        <f t="shared" si="223"/>
        <v>0</v>
      </c>
      <c r="AL117" s="318">
        <f t="shared" si="223"/>
        <v>0</v>
      </c>
      <c r="AM117" s="318">
        <f t="shared" si="223"/>
        <v>0</v>
      </c>
      <c r="AN117" s="318">
        <f t="shared" si="223"/>
        <v>0</v>
      </c>
      <c r="AO117" s="318">
        <f t="shared" si="223"/>
        <v>0</v>
      </c>
      <c r="AP117" s="318">
        <f t="shared" si="223"/>
        <v>0</v>
      </c>
      <c r="AQ117" s="318">
        <f t="shared" si="223"/>
        <v>0</v>
      </c>
      <c r="AR117" s="318">
        <f t="shared" si="223"/>
        <v>0</v>
      </c>
      <c r="AS117" s="318">
        <f t="shared" si="223"/>
        <v>0</v>
      </c>
      <c r="AT117" s="318">
        <f t="shared" si="223"/>
        <v>0</v>
      </c>
      <c r="AU117" s="318">
        <f t="shared" si="223"/>
        <v>0</v>
      </c>
      <c r="AV117" s="318">
        <f t="shared" si="223"/>
        <v>0</v>
      </c>
      <c r="AW117" s="318">
        <f t="shared" si="223"/>
        <v>0</v>
      </c>
      <c r="AX117" s="318">
        <f t="shared" si="223"/>
        <v>0</v>
      </c>
      <c r="AY117" s="318">
        <f t="shared" si="223"/>
        <v>0</v>
      </c>
      <c r="AZ117" s="318">
        <f t="shared" si="223"/>
        <v>0</v>
      </c>
      <c r="BA117" s="318">
        <f t="shared" si="223"/>
        <v>0</v>
      </c>
      <c r="BB117" s="318">
        <f t="shared" si="223"/>
        <v>0</v>
      </c>
      <c r="BC117" s="318">
        <f t="shared" si="223"/>
        <v>0</v>
      </c>
      <c r="BD117" s="318">
        <f t="shared" si="223"/>
        <v>0</v>
      </c>
      <c r="BE117" s="146">
        <f t="shared" ref="BE117:BJ117" si="224">IFERROR(ROUND($BZ117/$BZ131*BE131,3),0)</f>
        <v>0</v>
      </c>
      <c r="BF117" s="146">
        <f t="shared" si="224"/>
        <v>0</v>
      </c>
      <c r="BG117" s="146">
        <f t="shared" si="224"/>
        <v>0</v>
      </c>
      <c r="BH117" s="146">
        <f t="shared" si="224"/>
        <v>0</v>
      </c>
      <c r="BI117" s="146">
        <f t="shared" si="224"/>
        <v>0</v>
      </c>
      <c r="BJ117" s="146">
        <f t="shared" si="224"/>
        <v>0</v>
      </c>
      <c r="BK117" s="143"/>
      <c r="BL117" s="144"/>
      <c r="BM117" s="143"/>
      <c r="BN117" s="187"/>
      <c r="BO117" s="143"/>
      <c r="BP117" s="187"/>
      <c r="BQ117" s="143"/>
      <c r="BR117" s="187"/>
      <c r="BS117" s="143"/>
      <c r="BT117" s="187"/>
      <c r="BU117" s="143"/>
      <c r="BV117" s="187"/>
      <c r="BW117" s="143"/>
      <c r="BX117" s="187"/>
      <c r="BY117" s="315">
        <f t="shared" si="213"/>
        <v>0</v>
      </c>
      <c r="BZ117" s="315">
        <f t="shared" si="213"/>
        <v>0</v>
      </c>
      <c r="CA117" s="145">
        <f t="shared" si="218"/>
        <v>0</v>
      </c>
      <c r="CB117" s="59">
        <f t="shared" si="138"/>
        <v>0</v>
      </c>
    </row>
    <row r="118" spans="1:80" ht="13.8" thickBot="1" x14ac:dyDescent="0.3">
      <c r="A118" s="213" t="s">
        <v>232</v>
      </c>
      <c r="B118" s="220">
        <v>346</v>
      </c>
      <c r="C118" s="319">
        <f t="shared" ref="C118:BD118" si="225">IFERROR(ROUND($BY118/$BY131*C131,3),0)</f>
        <v>37.283000000000001</v>
      </c>
      <c r="D118" s="319">
        <f t="shared" si="225"/>
        <v>0</v>
      </c>
      <c r="E118" s="319">
        <f t="shared" si="225"/>
        <v>0</v>
      </c>
      <c r="F118" s="319">
        <f t="shared" si="225"/>
        <v>0</v>
      </c>
      <c r="G118" s="319">
        <f t="shared" si="225"/>
        <v>0</v>
      </c>
      <c r="H118" s="319">
        <f t="shared" si="225"/>
        <v>0</v>
      </c>
      <c r="I118" s="319">
        <f t="shared" si="225"/>
        <v>0</v>
      </c>
      <c r="J118" s="319">
        <f t="shared" si="225"/>
        <v>0</v>
      </c>
      <c r="K118" s="319">
        <f t="shared" si="225"/>
        <v>0</v>
      </c>
      <c r="L118" s="319">
        <f t="shared" si="225"/>
        <v>0</v>
      </c>
      <c r="M118" s="319">
        <f t="shared" si="225"/>
        <v>0</v>
      </c>
      <c r="N118" s="319">
        <f t="shared" si="225"/>
        <v>0</v>
      </c>
      <c r="O118" s="319">
        <f t="shared" si="225"/>
        <v>0.86899999999999999</v>
      </c>
      <c r="P118" s="319">
        <f t="shared" si="225"/>
        <v>0</v>
      </c>
      <c r="Q118" s="319">
        <f t="shared" si="225"/>
        <v>0</v>
      </c>
      <c r="R118" s="319">
        <f t="shared" si="225"/>
        <v>0</v>
      </c>
      <c r="S118" s="319">
        <f t="shared" si="225"/>
        <v>0</v>
      </c>
      <c r="T118" s="319">
        <f t="shared" si="225"/>
        <v>0</v>
      </c>
      <c r="U118" s="319">
        <f t="shared" si="225"/>
        <v>15.058</v>
      </c>
      <c r="V118" s="319">
        <f t="shared" si="225"/>
        <v>0</v>
      </c>
      <c r="W118" s="319">
        <f t="shared" si="225"/>
        <v>0</v>
      </c>
      <c r="X118" s="319">
        <f t="shared" si="225"/>
        <v>0</v>
      </c>
      <c r="Y118" s="319">
        <f t="shared" si="225"/>
        <v>0</v>
      </c>
      <c r="Z118" s="319">
        <f t="shared" si="225"/>
        <v>0</v>
      </c>
      <c r="AA118" s="319">
        <f t="shared" si="225"/>
        <v>15.565</v>
      </c>
      <c r="AB118" s="319">
        <f t="shared" si="225"/>
        <v>0</v>
      </c>
      <c r="AC118" s="319">
        <f t="shared" si="225"/>
        <v>0</v>
      </c>
      <c r="AD118" s="319">
        <f t="shared" si="225"/>
        <v>0</v>
      </c>
      <c r="AE118" s="319">
        <f t="shared" si="225"/>
        <v>0</v>
      </c>
      <c r="AF118" s="319">
        <f t="shared" si="225"/>
        <v>0</v>
      </c>
      <c r="AG118" s="319">
        <f t="shared" si="225"/>
        <v>0.434</v>
      </c>
      <c r="AH118" s="319">
        <f t="shared" si="225"/>
        <v>0</v>
      </c>
      <c r="AI118" s="319">
        <f t="shared" si="225"/>
        <v>0</v>
      </c>
      <c r="AJ118" s="319">
        <f t="shared" si="225"/>
        <v>0</v>
      </c>
      <c r="AK118" s="319">
        <f t="shared" si="225"/>
        <v>0</v>
      </c>
      <c r="AL118" s="319">
        <f t="shared" si="225"/>
        <v>0</v>
      </c>
      <c r="AM118" s="319">
        <f t="shared" si="225"/>
        <v>1.8819999999999999</v>
      </c>
      <c r="AN118" s="319">
        <f t="shared" si="225"/>
        <v>0</v>
      </c>
      <c r="AO118" s="319">
        <f t="shared" si="225"/>
        <v>0</v>
      </c>
      <c r="AP118" s="319">
        <f t="shared" si="225"/>
        <v>0</v>
      </c>
      <c r="AQ118" s="319">
        <f t="shared" si="225"/>
        <v>0</v>
      </c>
      <c r="AR118" s="319">
        <f t="shared" si="225"/>
        <v>0</v>
      </c>
      <c r="AS118" s="319">
        <f t="shared" si="225"/>
        <v>3.9089999999999998</v>
      </c>
      <c r="AT118" s="319">
        <f t="shared" si="225"/>
        <v>0</v>
      </c>
      <c r="AU118" s="319">
        <f t="shared" si="225"/>
        <v>0</v>
      </c>
      <c r="AV118" s="319">
        <f t="shared" si="225"/>
        <v>0</v>
      </c>
      <c r="AW118" s="319">
        <f t="shared" si="225"/>
        <v>0</v>
      </c>
      <c r="AX118" s="319">
        <f t="shared" si="225"/>
        <v>0</v>
      </c>
      <c r="AY118" s="319">
        <f t="shared" si="225"/>
        <v>0</v>
      </c>
      <c r="AZ118" s="319">
        <f t="shared" si="225"/>
        <v>0</v>
      </c>
      <c r="BA118" s="319">
        <f t="shared" si="225"/>
        <v>0</v>
      </c>
      <c r="BB118" s="319">
        <f t="shared" si="225"/>
        <v>0</v>
      </c>
      <c r="BC118" s="319">
        <f t="shared" si="225"/>
        <v>0</v>
      </c>
      <c r="BD118" s="319">
        <f t="shared" si="225"/>
        <v>0</v>
      </c>
      <c r="BE118" s="146">
        <f t="shared" ref="BE118:BJ118" si="226">IFERROR(ROUND($BZ118/$BZ131*BE131,3),0)</f>
        <v>0</v>
      </c>
      <c r="BF118" s="146">
        <f t="shared" si="226"/>
        <v>0</v>
      </c>
      <c r="BG118" s="146">
        <f t="shared" si="226"/>
        <v>0</v>
      </c>
      <c r="BH118" s="146">
        <f t="shared" si="226"/>
        <v>0</v>
      </c>
      <c r="BI118" s="146">
        <f t="shared" si="226"/>
        <v>0</v>
      </c>
      <c r="BJ118" s="146">
        <f t="shared" si="226"/>
        <v>0</v>
      </c>
      <c r="BK118" s="143">
        <v>75</v>
      </c>
      <c r="BL118" s="144"/>
      <c r="BM118" s="143"/>
      <c r="BN118" s="187"/>
      <c r="BO118" s="143"/>
      <c r="BP118" s="187"/>
      <c r="BQ118" s="143"/>
      <c r="BR118" s="187"/>
      <c r="BS118" s="143"/>
      <c r="BT118" s="187"/>
      <c r="BU118" s="143"/>
      <c r="BV118" s="187"/>
      <c r="BW118" s="143"/>
      <c r="BX118" s="187"/>
      <c r="BY118" s="315">
        <f t="shared" si="213"/>
        <v>75</v>
      </c>
      <c r="BZ118" s="315">
        <f t="shared" si="213"/>
        <v>0</v>
      </c>
      <c r="CA118" s="145">
        <f t="shared" si="218"/>
        <v>75</v>
      </c>
      <c r="CB118" s="59">
        <f t="shared" si="138"/>
        <v>0</v>
      </c>
    </row>
    <row r="119" spans="1:80" ht="13.8" thickBot="1" x14ac:dyDescent="0.3">
      <c r="A119" s="213" t="s">
        <v>233</v>
      </c>
      <c r="B119" s="220">
        <v>349</v>
      </c>
      <c r="C119" s="320">
        <f t="shared" ref="C119:BD119" si="227">IFERROR(ROUND($BY119/$BY131*C131,3),0)</f>
        <v>0</v>
      </c>
      <c r="D119" s="320">
        <f t="shared" si="227"/>
        <v>0</v>
      </c>
      <c r="E119" s="320">
        <f t="shared" si="227"/>
        <v>0</v>
      </c>
      <c r="F119" s="320">
        <f t="shared" si="227"/>
        <v>0</v>
      </c>
      <c r="G119" s="320">
        <f t="shared" si="227"/>
        <v>0</v>
      </c>
      <c r="H119" s="320">
        <f t="shared" si="227"/>
        <v>0</v>
      </c>
      <c r="I119" s="320">
        <f t="shared" si="227"/>
        <v>0</v>
      </c>
      <c r="J119" s="320">
        <f t="shared" si="227"/>
        <v>0</v>
      </c>
      <c r="K119" s="320">
        <f t="shared" si="227"/>
        <v>0</v>
      </c>
      <c r="L119" s="320">
        <f t="shared" si="227"/>
        <v>0</v>
      </c>
      <c r="M119" s="320">
        <f t="shared" si="227"/>
        <v>0</v>
      </c>
      <c r="N119" s="320">
        <f t="shared" si="227"/>
        <v>0</v>
      </c>
      <c r="O119" s="320">
        <f t="shared" si="227"/>
        <v>0</v>
      </c>
      <c r="P119" s="320">
        <f t="shared" si="227"/>
        <v>0</v>
      </c>
      <c r="Q119" s="320">
        <f t="shared" si="227"/>
        <v>0</v>
      </c>
      <c r="R119" s="320">
        <f t="shared" si="227"/>
        <v>0</v>
      </c>
      <c r="S119" s="320">
        <f t="shared" si="227"/>
        <v>0</v>
      </c>
      <c r="T119" s="320">
        <f t="shared" si="227"/>
        <v>0</v>
      </c>
      <c r="U119" s="320">
        <f t="shared" si="227"/>
        <v>0</v>
      </c>
      <c r="V119" s="320">
        <f t="shared" si="227"/>
        <v>0</v>
      </c>
      <c r="W119" s="320">
        <f t="shared" si="227"/>
        <v>0</v>
      </c>
      <c r="X119" s="320">
        <f t="shared" si="227"/>
        <v>0</v>
      </c>
      <c r="Y119" s="320">
        <f t="shared" si="227"/>
        <v>0</v>
      </c>
      <c r="Z119" s="320">
        <f t="shared" si="227"/>
        <v>0</v>
      </c>
      <c r="AA119" s="320">
        <f t="shared" si="227"/>
        <v>0</v>
      </c>
      <c r="AB119" s="320">
        <f t="shared" si="227"/>
        <v>0</v>
      </c>
      <c r="AC119" s="320">
        <f t="shared" si="227"/>
        <v>0</v>
      </c>
      <c r="AD119" s="320">
        <f t="shared" si="227"/>
        <v>0</v>
      </c>
      <c r="AE119" s="320">
        <f t="shared" si="227"/>
        <v>0</v>
      </c>
      <c r="AF119" s="320">
        <f t="shared" si="227"/>
        <v>0</v>
      </c>
      <c r="AG119" s="320">
        <f t="shared" si="227"/>
        <v>0</v>
      </c>
      <c r="AH119" s="320">
        <f t="shared" si="227"/>
        <v>0</v>
      </c>
      <c r="AI119" s="320">
        <f t="shared" si="227"/>
        <v>0</v>
      </c>
      <c r="AJ119" s="320">
        <f t="shared" si="227"/>
        <v>0</v>
      </c>
      <c r="AK119" s="320">
        <f t="shared" si="227"/>
        <v>0</v>
      </c>
      <c r="AL119" s="320">
        <f t="shared" si="227"/>
        <v>0</v>
      </c>
      <c r="AM119" s="320">
        <f t="shared" si="227"/>
        <v>0</v>
      </c>
      <c r="AN119" s="320">
        <f t="shared" si="227"/>
        <v>0</v>
      </c>
      <c r="AO119" s="320">
        <f t="shared" si="227"/>
        <v>0</v>
      </c>
      <c r="AP119" s="320">
        <f t="shared" si="227"/>
        <v>0</v>
      </c>
      <c r="AQ119" s="320">
        <f t="shared" si="227"/>
        <v>0</v>
      </c>
      <c r="AR119" s="320">
        <f t="shared" si="227"/>
        <v>0</v>
      </c>
      <c r="AS119" s="320">
        <f t="shared" si="227"/>
        <v>0</v>
      </c>
      <c r="AT119" s="320">
        <f t="shared" si="227"/>
        <v>0</v>
      </c>
      <c r="AU119" s="320">
        <f t="shared" si="227"/>
        <v>0</v>
      </c>
      <c r="AV119" s="320">
        <f t="shared" si="227"/>
        <v>0</v>
      </c>
      <c r="AW119" s="320">
        <f t="shared" si="227"/>
        <v>0</v>
      </c>
      <c r="AX119" s="320">
        <f t="shared" si="227"/>
        <v>0</v>
      </c>
      <c r="AY119" s="320">
        <f t="shared" si="227"/>
        <v>0</v>
      </c>
      <c r="AZ119" s="320">
        <f t="shared" si="227"/>
        <v>0</v>
      </c>
      <c r="BA119" s="320">
        <f t="shared" si="227"/>
        <v>0</v>
      </c>
      <c r="BB119" s="320">
        <f t="shared" si="227"/>
        <v>0</v>
      </c>
      <c r="BC119" s="320">
        <f t="shared" si="227"/>
        <v>0</v>
      </c>
      <c r="BD119" s="320">
        <f t="shared" si="227"/>
        <v>0</v>
      </c>
      <c r="BE119" s="146">
        <f t="shared" ref="BE119:BJ119" si="228">IFERROR(ROUND($BZ119/$BZ131*BE131,3),0)</f>
        <v>0</v>
      </c>
      <c r="BF119" s="146">
        <f t="shared" si="228"/>
        <v>0</v>
      </c>
      <c r="BG119" s="146">
        <f t="shared" si="228"/>
        <v>0</v>
      </c>
      <c r="BH119" s="146">
        <f t="shared" si="228"/>
        <v>0</v>
      </c>
      <c r="BI119" s="146">
        <f t="shared" si="228"/>
        <v>0</v>
      </c>
      <c r="BJ119" s="146">
        <f t="shared" si="228"/>
        <v>0</v>
      </c>
      <c r="BK119" s="143"/>
      <c r="BL119" s="144"/>
      <c r="BM119" s="143"/>
      <c r="BN119" s="187"/>
      <c r="BO119" s="143"/>
      <c r="BP119" s="187"/>
      <c r="BQ119" s="143"/>
      <c r="BR119" s="187"/>
      <c r="BS119" s="143"/>
      <c r="BT119" s="187"/>
      <c r="BU119" s="143"/>
      <c r="BV119" s="187"/>
      <c r="BW119" s="143"/>
      <c r="BX119" s="187"/>
      <c r="BY119" s="315">
        <f>BK119+BM119+BO119+BQ119+BS119+BU119+BW119</f>
        <v>0</v>
      </c>
      <c r="BZ119" s="315">
        <f t="shared" si="213"/>
        <v>0</v>
      </c>
      <c r="CA119" s="145">
        <f t="shared" si="218"/>
        <v>0</v>
      </c>
      <c r="CB119" s="59">
        <f t="shared" si="138"/>
        <v>0</v>
      </c>
    </row>
    <row r="120" spans="1:80" ht="13.8" thickBot="1" x14ac:dyDescent="0.3">
      <c r="A120" s="321" t="s">
        <v>76</v>
      </c>
      <c r="B120" s="322"/>
      <c r="C120" s="102">
        <f t="shared" ref="C120:BJ120" si="229">C13+C30+C97+C104+C29</f>
        <v>7358.4360000000006</v>
      </c>
      <c r="D120" s="102">
        <f t="shared" si="229"/>
        <v>0</v>
      </c>
      <c r="E120" s="102">
        <f t="shared" si="229"/>
        <v>0</v>
      </c>
      <c r="F120" s="102">
        <f t="shared" si="229"/>
        <v>0</v>
      </c>
      <c r="G120" s="102">
        <f t="shared" si="229"/>
        <v>0</v>
      </c>
      <c r="H120" s="102">
        <f t="shared" si="229"/>
        <v>0</v>
      </c>
      <c r="I120" s="102">
        <f t="shared" si="229"/>
        <v>0</v>
      </c>
      <c r="J120" s="102">
        <f t="shared" si="229"/>
        <v>0</v>
      </c>
      <c r="K120" s="102">
        <f t="shared" si="229"/>
        <v>0</v>
      </c>
      <c r="L120" s="102">
        <f t="shared" si="229"/>
        <v>0</v>
      </c>
      <c r="M120" s="102">
        <f t="shared" si="229"/>
        <v>0</v>
      </c>
      <c r="N120" s="102">
        <f t="shared" si="229"/>
        <v>0</v>
      </c>
      <c r="O120" s="102">
        <f t="shared" si="229"/>
        <v>171.459</v>
      </c>
      <c r="P120" s="102">
        <f t="shared" si="229"/>
        <v>0</v>
      </c>
      <c r="Q120" s="102">
        <f t="shared" si="229"/>
        <v>0</v>
      </c>
      <c r="R120" s="102">
        <f t="shared" si="229"/>
        <v>0</v>
      </c>
      <c r="S120" s="102">
        <f t="shared" si="229"/>
        <v>0</v>
      </c>
      <c r="T120" s="102">
        <f t="shared" si="229"/>
        <v>0</v>
      </c>
      <c r="U120" s="102">
        <f t="shared" si="229"/>
        <v>2971.9490000000001</v>
      </c>
      <c r="V120" s="102">
        <f t="shared" si="229"/>
        <v>0</v>
      </c>
      <c r="W120" s="102">
        <f t="shared" si="229"/>
        <v>0</v>
      </c>
      <c r="X120" s="102">
        <f t="shared" si="229"/>
        <v>0</v>
      </c>
      <c r="Y120" s="102">
        <f t="shared" si="229"/>
        <v>0</v>
      </c>
      <c r="Z120" s="102">
        <f t="shared" si="229"/>
        <v>0</v>
      </c>
      <c r="AA120" s="102">
        <f t="shared" si="229"/>
        <v>3071.97</v>
      </c>
      <c r="AB120" s="102">
        <f t="shared" si="229"/>
        <v>0</v>
      </c>
      <c r="AC120" s="102">
        <f t="shared" si="229"/>
        <v>0</v>
      </c>
      <c r="AD120" s="102">
        <f t="shared" si="229"/>
        <v>0</v>
      </c>
      <c r="AE120" s="102">
        <f t="shared" si="229"/>
        <v>0</v>
      </c>
      <c r="AF120" s="102">
        <f t="shared" si="229"/>
        <v>0</v>
      </c>
      <c r="AG120" s="102">
        <f t="shared" si="229"/>
        <v>85.731999999999985</v>
      </c>
      <c r="AH120" s="102">
        <f t="shared" si="229"/>
        <v>0</v>
      </c>
      <c r="AI120" s="102">
        <f t="shared" si="229"/>
        <v>0</v>
      </c>
      <c r="AJ120" s="102">
        <f t="shared" si="229"/>
        <v>0</v>
      </c>
      <c r="AK120" s="102">
        <f t="shared" si="229"/>
        <v>0</v>
      </c>
      <c r="AL120" s="102">
        <f t="shared" si="229"/>
        <v>0</v>
      </c>
      <c r="AM120" s="102">
        <f t="shared" si="229"/>
        <v>371.49100000000004</v>
      </c>
      <c r="AN120" s="102">
        <f t="shared" si="229"/>
        <v>0</v>
      </c>
      <c r="AO120" s="102">
        <f t="shared" si="229"/>
        <v>0</v>
      </c>
      <c r="AP120" s="102">
        <f t="shared" si="229"/>
        <v>0</v>
      </c>
      <c r="AQ120" s="102">
        <f t="shared" si="229"/>
        <v>0</v>
      </c>
      <c r="AR120" s="102">
        <f t="shared" si="229"/>
        <v>0</v>
      </c>
      <c r="AS120" s="102">
        <f t="shared" si="229"/>
        <v>771.56599999999992</v>
      </c>
      <c r="AT120" s="102">
        <f t="shared" si="229"/>
        <v>0</v>
      </c>
      <c r="AU120" s="102">
        <f t="shared" si="229"/>
        <v>0</v>
      </c>
      <c r="AV120" s="102">
        <f t="shared" si="229"/>
        <v>0</v>
      </c>
      <c r="AW120" s="102">
        <f t="shared" si="229"/>
        <v>0</v>
      </c>
      <c r="AX120" s="102">
        <f t="shared" si="229"/>
        <v>0</v>
      </c>
      <c r="AY120" s="102">
        <f t="shared" si="229"/>
        <v>0</v>
      </c>
      <c r="AZ120" s="102">
        <f t="shared" si="229"/>
        <v>0</v>
      </c>
      <c r="BA120" s="102">
        <f t="shared" si="229"/>
        <v>0</v>
      </c>
      <c r="BB120" s="102">
        <f t="shared" si="229"/>
        <v>0</v>
      </c>
      <c r="BC120" s="102">
        <f t="shared" si="229"/>
        <v>0</v>
      </c>
      <c r="BD120" s="102">
        <f t="shared" si="229"/>
        <v>0</v>
      </c>
      <c r="BE120" s="102">
        <f t="shared" si="229"/>
        <v>0</v>
      </c>
      <c r="BF120" s="102">
        <f t="shared" si="229"/>
        <v>0</v>
      </c>
      <c r="BG120" s="102">
        <f t="shared" si="229"/>
        <v>0</v>
      </c>
      <c r="BH120" s="102">
        <f t="shared" si="229"/>
        <v>0</v>
      </c>
      <c r="BI120" s="102">
        <f t="shared" si="229"/>
        <v>0</v>
      </c>
      <c r="BJ120" s="102">
        <f t="shared" si="229"/>
        <v>0</v>
      </c>
      <c r="BK120" s="102">
        <f>BK13+BK30+BK97+BK104+BK29</f>
        <v>14802.599</v>
      </c>
      <c r="BL120" s="102">
        <f>BL13+BL30+BL97+BL104+BL29</f>
        <v>0</v>
      </c>
      <c r="BM120" s="102">
        <f>BM13+BM30+BM97+BM104+BM29</f>
        <v>0</v>
      </c>
      <c r="BN120" s="102">
        <f>BN13+BN30+BN97+BN104+BN29</f>
        <v>0</v>
      </c>
      <c r="BO120" s="102">
        <f t="shared" ref="BO120:BX120" si="230">BO13+BO30+BO97+BO104+BO29</f>
        <v>0</v>
      </c>
      <c r="BP120" s="102">
        <f t="shared" si="230"/>
        <v>0</v>
      </c>
      <c r="BQ120" s="102">
        <f t="shared" si="230"/>
        <v>0</v>
      </c>
      <c r="BR120" s="102">
        <f t="shared" si="230"/>
        <v>0</v>
      </c>
      <c r="BS120" s="102">
        <f t="shared" si="230"/>
        <v>0</v>
      </c>
      <c r="BT120" s="102">
        <f t="shared" si="230"/>
        <v>0</v>
      </c>
      <c r="BU120" s="102">
        <f t="shared" si="230"/>
        <v>0</v>
      </c>
      <c r="BV120" s="102">
        <f t="shared" si="230"/>
        <v>0</v>
      </c>
      <c r="BW120" s="102">
        <f t="shared" si="230"/>
        <v>0</v>
      </c>
      <c r="BX120" s="102">
        <f t="shared" si="230"/>
        <v>0</v>
      </c>
      <c r="BY120" s="102">
        <f>BY13+BY30+BY97+BY104+BY29</f>
        <v>14802.599</v>
      </c>
      <c r="BZ120" s="102">
        <f>BZ13+BZ30+BZ97+BZ104+BZ29</f>
        <v>0</v>
      </c>
      <c r="CA120" s="102">
        <f>CA13+CA30+CA97+CA104+CA29</f>
        <v>14802.599</v>
      </c>
      <c r="CB120" s="59">
        <f t="shared" si="138"/>
        <v>4.0000000008149073E-3</v>
      </c>
    </row>
    <row r="121" spans="1:80" s="4" customFormat="1" ht="18" hidden="1" customHeight="1" thickBot="1" x14ac:dyDescent="0.3">
      <c r="A121" s="323" t="s">
        <v>234</v>
      </c>
      <c r="B121" s="31"/>
      <c r="C121" s="324">
        <f t="shared" ref="C121:BD121" si="231">IFERROR(ROUND($BY121/$BY131*C131,3),0)</f>
        <v>0</v>
      </c>
      <c r="D121" s="324">
        <f t="shared" si="231"/>
        <v>0</v>
      </c>
      <c r="E121" s="324">
        <f t="shared" si="231"/>
        <v>0</v>
      </c>
      <c r="F121" s="324">
        <f t="shared" si="231"/>
        <v>0</v>
      </c>
      <c r="G121" s="324">
        <f t="shared" si="231"/>
        <v>0</v>
      </c>
      <c r="H121" s="324">
        <f t="shared" si="231"/>
        <v>0</v>
      </c>
      <c r="I121" s="324">
        <f t="shared" si="231"/>
        <v>0</v>
      </c>
      <c r="J121" s="324">
        <f t="shared" si="231"/>
        <v>0</v>
      </c>
      <c r="K121" s="324">
        <f t="shared" si="231"/>
        <v>0</v>
      </c>
      <c r="L121" s="324">
        <f t="shared" si="231"/>
        <v>0</v>
      </c>
      <c r="M121" s="324">
        <f t="shared" si="231"/>
        <v>0</v>
      </c>
      <c r="N121" s="324">
        <f t="shared" si="231"/>
        <v>0</v>
      </c>
      <c r="O121" s="324">
        <f t="shared" si="231"/>
        <v>0</v>
      </c>
      <c r="P121" s="324">
        <f t="shared" si="231"/>
        <v>0</v>
      </c>
      <c r="Q121" s="324">
        <f t="shared" si="231"/>
        <v>0</v>
      </c>
      <c r="R121" s="324">
        <f t="shared" si="231"/>
        <v>0</v>
      </c>
      <c r="S121" s="324">
        <f t="shared" si="231"/>
        <v>0</v>
      </c>
      <c r="T121" s="324">
        <f t="shared" si="231"/>
        <v>0</v>
      </c>
      <c r="U121" s="324">
        <f t="shared" si="231"/>
        <v>0</v>
      </c>
      <c r="V121" s="324">
        <f t="shared" si="231"/>
        <v>0</v>
      </c>
      <c r="W121" s="324">
        <f t="shared" si="231"/>
        <v>0</v>
      </c>
      <c r="X121" s="324">
        <f t="shared" si="231"/>
        <v>0</v>
      </c>
      <c r="Y121" s="324">
        <f t="shared" si="231"/>
        <v>0</v>
      </c>
      <c r="Z121" s="324">
        <f t="shared" si="231"/>
        <v>0</v>
      </c>
      <c r="AA121" s="324">
        <f t="shared" si="231"/>
        <v>0</v>
      </c>
      <c r="AB121" s="324">
        <f t="shared" si="231"/>
        <v>0</v>
      </c>
      <c r="AC121" s="324">
        <f t="shared" si="231"/>
        <v>0</v>
      </c>
      <c r="AD121" s="324">
        <f t="shared" si="231"/>
        <v>0</v>
      </c>
      <c r="AE121" s="324">
        <f t="shared" si="231"/>
        <v>0</v>
      </c>
      <c r="AF121" s="324">
        <f t="shared" si="231"/>
        <v>0</v>
      </c>
      <c r="AG121" s="324">
        <f t="shared" si="231"/>
        <v>0</v>
      </c>
      <c r="AH121" s="324">
        <f t="shared" si="231"/>
        <v>0</v>
      </c>
      <c r="AI121" s="324">
        <f t="shared" si="231"/>
        <v>0</v>
      </c>
      <c r="AJ121" s="324">
        <f t="shared" si="231"/>
        <v>0</v>
      </c>
      <c r="AK121" s="324">
        <f t="shared" si="231"/>
        <v>0</v>
      </c>
      <c r="AL121" s="324">
        <f t="shared" si="231"/>
        <v>0</v>
      </c>
      <c r="AM121" s="324">
        <f t="shared" si="231"/>
        <v>0</v>
      </c>
      <c r="AN121" s="324">
        <f t="shared" si="231"/>
        <v>0</v>
      </c>
      <c r="AO121" s="324">
        <f t="shared" si="231"/>
        <v>0</v>
      </c>
      <c r="AP121" s="324">
        <f t="shared" si="231"/>
        <v>0</v>
      </c>
      <c r="AQ121" s="324">
        <f t="shared" si="231"/>
        <v>0</v>
      </c>
      <c r="AR121" s="324">
        <f t="shared" si="231"/>
        <v>0</v>
      </c>
      <c r="AS121" s="324">
        <f t="shared" si="231"/>
        <v>0</v>
      </c>
      <c r="AT121" s="324">
        <f t="shared" si="231"/>
        <v>0</v>
      </c>
      <c r="AU121" s="324">
        <f t="shared" si="231"/>
        <v>0</v>
      </c>
      <c r="AV121" s="324">
        <f t="shared" si="231"/>
        <v>0</v>
      </c>
      <c r="AW121" s="324">
        <f t="shared" si="231"/>
        <v>0</v>
      </c>
      <c r="AX121" s="324">
        <f t="shared" si="231"/>
        <v>0</v>
      </c>
      <c r="AY121" s="324">
        <f t="shared" si="231"/>
        <v>0</v>
      </c>
      <c r="AZ121" s="324">
        <f t="shared" si="231"/>
        <v>0</v>
      </c>
      <c r="BA121" s="324">
        <f t="shared" si="231"/>
        <v>0</v>
      </c>
      <c r="BB121" s="324">
        <f t="shared" si="231"/>
        <v>0</v>
      </c>
      <c r="BC121" s="324">
        <f t="shared" si="231"/>
        <v>0</v>
      </c>
      <c r="BD121" s="324">
        <f t="shared" si="231"/>
        <v>0</v>
      </c>
      <c r="BE121" s="324">
        <f t="shared" ref="BE121:BJ121" si="232">IFERROR(ROUND($BZ121/$BZ131*BE131,3),0)</f>
        <v>0</v>
      </c>
      <c r="BF121" s="324">
        <f t="shared" si="232"/>
        <v>0</v>
      </c>
      <c r="BG121" s="324">
        <f t="shared" si="232"/>
        <v>0</v>
      </c>
      <c r="BH121" s="324">
        <f t="shared" si="232"/>
        <v>0</v>
      </c>
      <c r="BI121" s="324">
        <f t="shared" si="232"/>
        <v>0</v>
      </c>
      <c r="BJ121" s="324">
        <f t="shared" si="232"/>
        <v>0</v>
      </c>
      <c r="BK121" s="325"/>
      <c r="BL121" s="326"/>
      <c r="BM121" s="325"/>
      <c r="BN121" s="327"/>
      <c r="BO121" s="325"/>
      <c r="BP121" s="327"/>
      <c r="BQ121" s="325"/>
      <c r="BR121" s="327"/>
      <c r="BS121" s="325"/>
      <c r="BT121" s="327"/>
      <c r="BU121" s="325"/>
      <c r="BV121" s="327"/>
      <c r="BW121" s="325"/>
      <c r="BX121" s="327"/>
      <c r="BY121" s="328">
        <f>BK121+BM121+BO121+BQ121+BS121+BU121+BW121</f>
        <v>0</v>
      </c>
      <c r="BZ121" s="328">
        <f>BL121+BN121+BP121+BR121+BT121+BV121+BX121</f>
        <v>0</v>
      </c>
      <c r="CA121" s="329">
        <f t="shared" ref="CA121:CA129" si="233">BY121+BZ121</f>
        <v>0</v>
      </c>
      <c r="CB121" s="330">
        <f t="shared" si="138"/>
        <v>0</v>
      </c>
    </row>
    <row r="122" spans="1:80" s="4" customFormat="1" ht="13.8" hidden="1" thickBot="1" x14ac:dyDescent="0.3">
      <c r="A122" s="331" t="s">
        <v>122</v>
      </c>
      <c r="B122" s="28"/>
      <c r="C122" s="332">
        <f t="shared" ref="C122:BD122" si="234">IFERROR(ROUND($BY122/$BY131*C131,3),0)</f>
        <v>0</v>
      </c>
      <c r="D122" s="332">
        <f t="shared" si="234"/>
        <v>0</v>
      </c>
      <c r="E122" s="332">
        <f t="shared" si="234"/>
        <v>0</v>
      </c>
      <c r="F122" s="332">
        <f t="shared" si="234"/>
        <v>0</v>
      </c>
      <c r="G122" s="332">
        <f t="shared" si="234"/>
        <v>0</v>
      </c>
      <c r="H122" s="332">
        <f t="shared" si="234"/>
        <v>0</v>
      </c>
      <c r="I122" s="332">
        <f t="shared" si="234"/>
        <v>0</v>
      </c>
      <c r="J122" s="332">
        <f t="shared" si="234"/>
        <v>0</v>
      </c>
      <c r="K122" s="332">
        <f t="shared" si="234"/>
        <v>0</v>
      </c>
      <c r="L122" s="332">
        <f t="shared" si="234"/>
        <v>0</v>
      </c>
      <c r="M122" s="332">
        <f t="shared" si="234"/>
        <v>0</v>
      </c>
      <c r="N122" s="332">
        <f t="shared" si="234"/>
        <v>0</v>
      </c>
      <c r="O122" s="332">
        <f t="shared" si="234"/>
        <v>0</v>
      </c>
      <c r="P122" s="332">
        <f t="shared" si="234"/>
        <v>0</v>
      </c>
      <c r="Q122" s="332">
        <f t="shared" si="234"/>
        <v>0</v>
      </c>
      <c r="R122" s="332">
        <f t="shared" si="234"/>
        <v>0</v>
      </c>
      <c r="S122" s="332">
        <f t="shared" si="234"/>
        <v>0</v>
      </c>
      <c r="T122" s="332">
        <f t="shared" si="234"/>
        <v>0</v>
      </c>
      <c r="U122" s="332">
        <f t="shared" si="234"/>
        <v>0</v>
      </c>
      <c r="V122" s="332">
        <f t="shared" si="234"/>
        <v>0</v>
      </c>
      <c r="W122" s="332">
        <f t="shared" si="234"/>
        <v>0</v>
      </c>
      <c r="X122" s="332">
        <f t="shared" si="234"/>
        <v>0</v>
      </c>
      <c r="Y122" s="332">
        <f t="shared" si="234"/>
        <v>0</v>
      </c>
      <c r="Z122" s="332">
        <f t="shared" si="234"/>
        <v>0</v>
      </c>
      <c r="AA122" s="332">
        <f t="shared" si="234"/>
        <v>0</v>
      </c>
      <c r="AB122" s="332">
        <f t="shared" si="234"/>
        <v>0</v>
      </c>
      <c r="AC122" s="332">
        <f t="shared" si="234"/>
        <v>0</v>
      </c>
      <c r="AD122" s="332">
        <f t="shared" si="234"/>
        <v>0</v>
      </c>
      <c r="AE122" s="332">
        <f t="shared" si="234"/>
        <v>0</v>
      </c>
      <c r="AF122" s="332">
        <f t="shared" si="234"/>
        <v>0</v>
      </c>
      <c r="AG122" s="332">
        <f t="shared" si="234"/>
        <v>0</v>
      </c>
      <c r="AH122" s="332">
        <f t="shared" si="234"/>
        <v>0</v>
      </c>
      <c r="AI122" s="332">
        <f t="shared" si="234"/>
        <v>0</v>
      </c>
      <c r="AJ122" s="332">
        <f t="shared" si="234"/>
        <v>0</v>
      </c>
      <c r="AK122" s="332">
        <f t="shared" si="234"/>
        <v>0</v>
      </c>
      <c r="AL122" s="332">
        <f t="shared" si="234"/>
        <v>0</v>
      </c>
      <c r="AM122" s="332">
        <f t="shared" si="234"/>
        <v>0</v>
      </c>
      <c r="AN122" s="332">
        <f t="shared" si="234"/>
        <v>0</v>
      </c>
      <c r="AO122" s="332">
        <f t="shared" si="234"/>
        <v>0</v>
      </c>
      <c r="AP122" s="332">
        <f t="shared" si="234"/>
        <v>0</v>
      </c>
      <c r="AQ122" s="332">
        <f t="shared" si="234"/>
        <v>0</v>
      </c>
      <c r="AR122" s="332">
        <f t="shared" si="234"/>
        <v>0</v>
      </c>
      <c r="AS122" s="332">
        <f t="shared" si="234"/>
        <v>0</v>
      </c>
      <c r="AT122" s="332">
        <f t="shared" si="234"/>
        <v>0</v>
      </c>
      <c r="AU122" s="332">
        <f t="shared" si="234"/>
        <v>0</v>
      </c>
      <c r="AV122" s="332">
        <f t="shared" si="234"/>
        <v>0</v>
      </c>
      <c r="AW122" s="332">
        <f t="shared" si="234"/>
        <v>0</v>
      </c>
      <c r="AX122" s="332">
        <f t="shared" si="234"/>
        <v>0</v>
      </c>
      <c r="AY122" s="332">
        <f t="shared" si="234"/>
        <v>0</v>
      </c>
      <c r="AZ122" s="332">
        <f t="shared" si="234"/>
        <v>0</v>
      </c>
      <c r="BA122" s="332">
        <f t="shared" si="234"/>
        <v>0</v>
      </c>
      <c r="BB122" s="332">
        <f t="shared" si="234"/>
        <v>0</v>
      </c>
      <c r="BC122" s="332">
        <f t="shared" si="234"/>
        <v>0</v>
      </c>
      <c r="BD122" s="332">
        <f t="shared" si="234"/>
        <v>0</v>
      </c>
      <c r="BE122" s="332">
        <f t="shared" ref="BE122:BJ122" si="235">IFERROR(ROUND($BZ122/$BZ131*BE131,3),0)</f>
        <v>0</v>
      </c>
      <c r="BF122" s="332">
        <f t="shared" si="235"/>
        <v>0</v>
      </c>
      <c r="BG122" s="332">
        <f t="shared" si="235"/>
        <v>0</v>
      </c>
      <c r="BH122" s="332">
        <f t="shared" si="235"/>
        <v>0</v>
      </c>
      <c r="BI122" s="332">
        <f t="shared" si="235"/>
        <v>0</v>
      </c>
      <c r="BJ122" s="332">
        <f t="shared" si="235"/>
        <v>0</v>
      </c>
      <c r="BK122" s="333"/>
      <c r="BL122" s="333"/>
      <c r="BM122" s="333"/>
      <c r="BN122" s="333"/>
      <c r="BO122" s="333"/>
      <c r="BP122" s="333"/>
      <c r="BQ122" s="333"/>
      <c r="BR122" s="333"/>
      <c r="BS122" s="333"/>
      <c r="BT122" s="333"/>
      <c r="BU122" s="333"/>
      <c r="BV122" s="333"/>
      <c r="BW122" s="333"/>
      <c r="BX122" s="333"/>
      <c r="BY122" s="334">
        <f t="shared" ref="BY122:BZ125" si="236">BK122+BM122+BO122+BQ122+BS122+BU122+BW122</f>
        <v>0</v>
      </c>
      <c r="BZ122" s="334">
        <f t="shared" si="236"/>
        <v>0</v>
      </c>
      <c r="CA122" s="335">
        <f t="shared" si="233"/>
        <v>0</v>
      </c>
      <c r="CB122" s="330">
        <f>SUM(C122:BJ122)-CA122</f>
        <v>0</v>
      </c>
    </row>
    <row r="123" spans="1:80" s="4" customFormat="1" ht="18" customHeight="1" thickBot="1" x14ac:dyDescent="0.3">
      <c r="A123" s="323" t="s">
        <v>241</v>
      </c>
      <c r="B123" s="31"/>
      <c r="C123" s="324">
        <f t="shared" ref="C123:BD123" si="237">IFERROR(ROUND($BY123/$BY131*C131,3),0)</f>
        <v>41.16</v>
      </c>
      <c r="D123" s="324">
        <f t="shared" si="237"/>
        <v>0</v>
      </c>
      <c r="E123" s="324">
        <f t="shared" si="237"/>
        <v>0</v>
      </c>
      <c r="F123" s="324">
        <f t="shared" si="237"/>
        <v>0</v>
      </c>
      <c r="G123" s="324">
        <f t="shared" si="237"/>
        <v>0</v>
      </c>
      <c r="H123" s="324">
        <f t="shared" si="237"/>
        <v>0</v>
      </c>
      <c r="I123" s="324">
        <f t="shared" si="237"/>
        <v>0</v>
      </c>
      <c r="J123" s="324">
        <f t="shared" si="237"/>
        <v>0</v>
      </c>
      <c r="K123" s="324">
        <f t="shared" si="237"/>
        <v>0</v>
      </c>
      <c r="L123" s="324">
        <f t="shared" si="237"/>
        <v>0</v>
      </c>
      <c r="M123" s="324">
        <f t="shared" si="237"/>
        <v>0</v>
      </c>
      <c r="N123" s="324">
        <f t="shared" si="237"/>
        <v>0</v>
      </c>
      <c r="O123" s="324">
        <f t="shared" si="237"/>
        <v>0.95899999999999996</v>
      </c>
      <c r="P123" s="324">
        <f t="shared" si="237"/>
        <v>0</v>
      </c>
      <c r="Q123" s="324">
        <f t="shared" si="237"/>
        <v>0</v>
      </c>
      <c r="R123" s="324">
        <f t="shared" si="237"/>
        <v>0</v>
      </c>
      <c r="S123" s="324">
        <f t="shared" si="237"/>
        <v>0</v>
      </c>
      <c r="T123" s="324">
        <f t="shared" si="237"/>
        <v>0</v>
      </c>
      <c r="U123" s="324">
        <f t="shared" si="237"/>
        <v>16.623999999999999</v>
      </c>
      <c r="V123" s="324">
        <f t="shared" si="237"/>
        <v>0</v>
      </c>
      <c r="W123" s="324">
        <f t="shared" si="237"/>
        <v>0</v>
      </c>
      <c r="X123" s="324">
        <f t="shared" si="237"/>
        <v>0</v>
      </c>
      <c r="Y123" s="324">
        <f t="shared" si="237"/>
        <v>0</v>
      </c>
      <c r="Z123" s="324">
        <f t="shared" si="237"/>
        <v>0</v>
      </c>
      <c r="AA123" s="324">
        <f t="shared" si="237"/>
        <v>17.183</v>
      </c>
      <c r="AB123" s="324">
        <f t="shared" si="237"/>
        <v>0</v>
      </c>
      <c r="AC123" s="324">
        <f t="shared" si="237"/>
        <v>0</v>
      </c>
      <c r="AD123" s="324">
        <f t="shared" si="237"/>
        <v>0</v>
      </c>
      <c r="AE123" s="324">
        <f t="shared" si="237"/>
        <v>0</v>
      </c>
      <c r="AF123" s="324">
        <f t="shared" si="237"/>
        <v>0</v>
      </c>
      <c r="AG123" s="324">
        <f t="shared" si="237"/>
        <v>0.48</v>
      </c>
      <c r="AH123" s="324">
        <f t="shared" si="237"/>
        <v>0</v>
      </c>
      <c r="AI123" s="324">
        <f t="shared" si="237"/>
        <v>0</v>
      </c>
      <c r="AJ123" s="324">
        <f t="shared" si="237"/>
        <v>0</v>
      </c>
      <c r="AK123" s="324">
        <f t="shared" si="237"/>
        <v>0</v>
      </c>
      <c r="AL123" s="324">
        <f t="shared" si="237"/>
        <v>0</v>
      </c>
      <c r="AM123" s="324">
        <f t="shared" si="237"/>
        <v>2.0779999999999998</v>
      </c>
      <c r="AN123" s="324">
        <f t="shared" si="237"/>
        <v>0</v>
      </c>
      <c r="AO123" s="324">
        <f t="shared" si="237"/>
        <v>0</v>
      </c>
      <c r="AP123" s="324">
        <f t="shared" si="237"/>
        <v>0</v>
      </c>
      <c r="AQ123" s="324">
        <f t="shared" si="237"/>
        <v>0</v>
      </c>
      <c r="AR123" s="324">
        <f t="shared" si="237"/>
        <v>0</v>
      </c>
      <c r="AS123" s="324">
        <f t="shared" si="237"/>
        <v>4.3159999999999998</v>
      </c>
      <c r="AT123" s="324">
        <f t="shared" si="237"/>
        <v>0</v>
      </c>
      <c r="AU123" s="324">
        <f t="shared" si="237"/>
        <v>0</v>
      </c>
      <c r="AV123" s="324">
        <f t="shared" si="237"/>
        <v>0</v>
      </c>
      <c r="AW123" s="324">
        <f t="shared" si="237"/>
        <v>0</v>
      </c>
      <c r="AX123" s="324">
        <f t="shared" si="237"/>
        <v>0</v>
      </c>
      <c r="AY123" s="324">
        <f t="shared" si="237"/>
        <v>0</v>
      </c>
      <c r="AZ123" s="324">
        <f t="shared" si="237"/>
        <v>0</v>
      </c>
      <c r="BA123" s="324">
        <f t="shared" si="237"/>
        <v>0</v>
      </c>
      <c r="BB123" s="324">
        <f t="shared" si="237"/>
        <v>0</v>
      </c>
      <c r="BC123" s="324">
        <f t="shared" si="237"/>
        <v>0</v>
      </c>
      <c r="BD123" s="324">
        <f t="shared" si="237"/>
        <v>0</v>
      </c>
      <c r="BE123" s="324">
        <f t="shared" ref="BE123:BJ123" si="238">IFERROR(ROUND($BZ123/$BZ131*BE131,3),0)</f>
        <v>0</v>
      </c>
      <c r="BF123" s="324">
        <f t="shared" si="238"/>
        <v>0</v>
      </c>
      <c r="BG123" s="324">
        <f t="shared" si="238"/>
        <v>0</v>
      </c>
      <c r="BH123" s="324">
        <f t="shared" si="238"/>
        <v>0</v>
      </c>
      <c r="BI123" s="324">
        <f t="shared" si="238"/>
        <v>0</v>
      </c>
      <c r="BJ123" s="324">
        <f t="shared" si="238"/>
        <v>0</v>
      </c>
      <c r="BK123" s="325">
        <v>82.8</v>
      </c>
      <c r="BL123" s="326"/>
      <c r="BM123" s="325"/>
      <c r="BN123" s="327"/>
      <c r="BO123" s="325"/>
      <c r="BP123" s="327"/>
      <c r="BQ123" s="325"/>
      <c r="BR123" s="327"/>
      <c r="BS123" s="325"/>
      <c r="BT123" s="327"/>
      <c r="BU123" s="325"/>
      <c r="BV123" s="327"/>
      <c r="BW123" s="325"/>
      <c r="BX123" s="327"/>
      <c r="BY123" s="328">
        <f t="shared" si="236"/>
        <v>82.8</v>
      </c>
      <c r="BZ123" s="328">
        <f t="shared" si="236"/>
        <v>0</v>
      </c>
      <c r="CA123" s="329">
        <f>BY123+BZ123</f>
        <v>82.8</v>
      </c>
      <c r="CB123" s="330">
        <f>SUM(C123:BJ123)-CA123</f>
        <v>0</v>
      </c>
    </row>
    <row r="124" spans="1:80" s="4" customFormat="1" ht="13.8" thickBot="1" x14ac:dyDescent="0.3">
      <c r="A124" s="331" t="s">
        <v>242</v>
      </c>
      <c r="B124" s="28"/>
      <c r="C124" s="332">
        <f t="shared" ref="C124:BD124" si="239">IFERROR(ROUND($BY124/$BY131*C131,3),0)</f>
        <v>0</v>
      </c>
      <c r="D124" s="332">
        <f t="shared" si="239"/>
        <v>0</v>
      </c>
      <c r="E124" s="332">
        <f t="shared" si="239"/>
        <v>0</v>
      </c>
      <c r="F124" s="332">
        <f t="shared" si="239"/>
        <v>0</v>
      </c>
      <c r="G124" s="332">
        <f t="shared" si="239"/>
        <v>0</v>
      </c>
      <c r="H124" s="332">
        <f t="shared" si="239"/>
        <v>0</v>
      </c>
      <c r="I124" s="332">
        <f t="shared" si="239"/>
        <v>0</v>
      </c>
      <c r="J124" s="332">
        <f t="shared" si="239"/>
        <v>0</v>
      </c>
      <c r="K124" s="332">
        <f t="shared" si="239"/>
        <v>0</v>
      </c>
      <c r="L124" s="332">
        <f t="shared" si="239"/>
        <v>0</v>
      </c>
      <c r="M124" s="332">
        <f t="shared" si="239"/>
        <v>0</v>
      </c>
      <c r="N124" s="332">
        <f t="shared" si="239"/>
        <v>0</v>
      </c>
      <c r="O124" s="332">
        <f t="shared" si="239"/>
        <v>0</v>
      </c>
      <c r="P124" s="332">
        <f t="shared" si="239"/>
        <v>0</v>
      </c>
      <c r="Q124" s="332">
        <f t="shared" si="239"/>
        <v>0</v>
      </c>
      <c r="R124" s="332">
        <f t="shared" si="239"/>
        <v>0</v>
      </c>
      <c r="S124" s="332">
        <f t="shared" si="239"/>
        <v>0</v>
      </c>
      <c r="T124" s="332">
        <f t="shared" si="239"/>
        <v>0</v>
      </c>
      <c r="U124" s="332">
        <f t="shared" si="239"/>
        <v>0</v>
      </c>
      <c r="V124" s="332">
        <f t="shared" si="239"/>
        <v>0</v>
      </c>
      <c r="W124" s="332">
        <f t="shared" si="239"/>
        <v>0</v>
      </c>
      <c r="X124" s="332">
        <f t="shared" si="239"/>
        <v>0</v>
      </c>
      <c r="Y124" s="332">
        <f t="shared" si="239"/>
        <v>0</v>
      </c>
      <c r="Z124" s="332">
        <f t="shared" si="239"/>
        <v>0</v>
      </c>
      <c r="AA124" s="332">
        <f t="shared" si="239"/>
        <v>0</v>
      </c>
      <c r="AB124" s="332">
        <f t="shared" si="239"/>
        <v>0</v>
      </c>
      <c r="AC124" s="332">
        <f t="shared" si="239"/>
        <v>0</v>
      </c>
      <c r="AD124" s="332">
        <f t="shared" si="239"/>
        <v>0</v>
      </c>
      <c r="AE124" s="332">
        <f t="shared" si="239"/>
        <v>0</v>
      </c>
      <c r="AF124" s="332">
        <f t="shared" si="239"/>
        <v>0</v>
      </c>
      <c r="AG124" s="332">
        <f t="shared" si="239"/>
        <v>0</v>
      </c>
      <c r="AH124" s="332">
        <f t="shared" si="239"/>
        <v>0</v>
      </c>
      <c r="AI124" s="332">
        <f t="shared" si="239"/>
        <v>0</v>
      </c>
      <c r="AJ124" s="332">
        <f t="shared" si="239"/>
        <v>0</v>
      </c>
      <c r="AK124" s="332">
        <f t="shared" si="239"/>
        <v>0</v>
      </c>
      <c r="AL124" s="332">
        <f t="shared" si="239"/>
        <v>0</v>
      </c>
      <c r="AM124" s="332">
        <f t="shared" si="239"/>
        <v>0</v>
      </c>
      <c r="AN124" s="332">
        <f t="shared" si="239"/>
        <v>0</v>
      </c>
      <c r="AO124" s="332">
        <f t="shared" si="239"/>
        <v>0</v>
      </c>
      <c r="AP124" s="332">
        <f t="shared" si="239"/>
        <v>0</v>
      </c>
      <c r="AQ124" s="332">
        <f t="shared" si="239"/>
        <v>0</v>
      </c>
      <c r="AR124" s="332">
        <f t="shared" si="239"/>
        <v>0</v>
      </c>
      <c r="AS124" s="332">
        <f t="shared" si="239"/>
        <v>0</v>
      </c>
      <c r="AT124" s="332">
        <f t="shared" si="239"/>
        <v>0</v>
      </c>
      <c r="AU124" s="332">
        <f t="shared" si="239"/>
        <v>0</v>
      </c>
      <c r="AV124" s="332">
        <f t="shared" si="239"/>
        <v>0</v>
      </c>
      <c r="AW124" s="332">
        <f t="shared" si="239"/>
        <v>0</v>
      </c>
      <c r="AX124" s="332">
        <f t="shared" si="239"/>
        <v>0</v>
      </c>
      <c r="AY124" s="332">
        <f t="shared" si="239"/>
        <v>0</v>
      </c>
      <c r="AZ124" s="332">
        <f t="shared" si="239"/>
        <v>0</v>
      </c>
      <c r="BA124" s="332">
        <f t="shared" si="239"/>
        <v>0</v>
      </c>
      <c r="BB124" s="332">
        <f t="shared" si="239"/>
        <v>0</v>
      </c>
      <c r="BC124" s="332">
        <f t="shared" si="239"/>
        <v>0</v>
      </c>
      <c r="BD124" s="332">
        <f t="shared" si="239"/>
        <v>0</v>
      </c>
      <c r="BE124" s="332">
        <f t="shared" ref="BE124:BJ124" si="240">IFERROR(ROUND($BZ124/$BZ131*BE131,3),0)</f>
        <v>0</v>
      </c>
      <c r="BF124" s="332">
        <f t="shared" si="240"/>
        <v>0</v>
      </c>
      <c r="BG124" s="332">
        <f t="shared" si="240"/>
        <v>0</v>
      </c>
      <c r="BH124" s="332">
        <f t="shared" si="240"/>
        <v>0</v>
      </c>
      <c r="BI124" s="332">
        <f t="shared" si="240"/>
        <v>0</v>
      </c>
      <c r="BJ124" s="332">
        <f t="shared" si="240"/>
        <v>0</v>
      </c>
      <c r="BK124" s="333"/>
      <c r="BL124" s="333"/>
      <c r="BM124" s="333"/>
      <c r="BN124" s="333"/>
      <c r="BO124" s="333"/>
      <c r="BP124" s="333"/>
      <c r="BQ124" s="333"/>
      <c r="BR124" s="333"/>
      <c r="BS124" s="333"/>
      <c r="BT124" s="333"/>
      <c r="BU124" s="333"/>
      <c r="BV124" s="333"/>
      <c r="BW124" s="333"/>
      <c r="BX124" s="333"/>
      <c r="BY124" s="334">
        <f t="shared" si="236"/>
        <v>0</v>
      </c>
      <c r="BZ124" s="334">
        <f t="shared" si="236"/>
        <v>0</v>
      </c>
      <c r="CA124" s="335">
        <f>BY124+BZ124</f>
        <v>0</v>
      </c>
      <c r="CB124" s="330">
        <f>SUM(C124:BJ124)-CA124</f>
        <v>0</v>
      </c>
    </row>
    <row r="125" spans="1:80" s="4" customFormat="1" ht="13.8" hidden="1" thickBot="1" x14ac:dyDescent="0.3">
      <c r="A125" s="336"/>
      <c r="B125" s="76"/>
      <c r="C125" s="337">
        <f t="shared" ref="C125:BD125" si="241">IFERROR(ROUND($BY125/$BY131*C131,3),0)</f>
        <v>0</v>
      </c>
      <c r="D125" s="337">
        <f t="shared" si="241"/>
        <v>0</v>
      </c>
      <c r="E125" s="337">
        <f t="shared" si="241"/>
        <v>0</v>
      </c>
      <c r="F125" s="337">
        <f t="shared" si="241"/>
        <v>0</v>
      </c>
      <c r="G125" s="337">
        <f t="shared" si="241"/>
        <v>0</v>
      </c>
      <c r="H125" s="337">
        <f t="shared" si="241"/>
        <v>0</v>
      </c>
      <c r="I125" s="337">
        <f t="shared" si="241"/>
        <v>0</v>
      </c>
      <c r="J125" s="337">
        <f t="shared" si="241"/>
        <v>0</v>
      </c>
      <c r="K125" s="337">
        <f t="shared" si="241"/>
        <v>0</v>
      </c>
      <c r="L125" s="337">
        <f t="shared" si="241"/>
        <v>0</v>
      </c>
      <c r="M125" s="337">
        <f t="shared" si="241"/>
        <v>0</v>
      </c>
      <c r="N125" s="337">
        <f t="shared" si="241"/>
        <v>0</v>
      </c>
      <c r="O125" s="337">
        <f t="shared" si="241"/>
        <v>0</v>
      </c>
      <c r="P125" s="337">
        <f t="shared" si="241"/>
        <v>0</v>
      </c>
      <c r="Q125" s="337">
        <f t="shared" si="241"/>
        <v>0</v>
      </c>
      <c r="R125" s="337">
        <f t="shared" si="241"/>
        <v>0</v>
      </c>
      <c r="S125" s="337">
        <f t="shared" si="241"/>
        <v>0</v>
      </c>
      <c r="T125" s="337">
        <f t="shared" si="241"/>
        <v>0</v>
      </c>
      <c r="U125" s="337">
        <f t="shared" si="241"/>
        <v>0</v>
      </c>
      <c r="V125" s="337">
        <f t="shared" si="241"/>
        <v>0</v>
      </c>
      <c r="W125" s="337">
        <f t="shared" si="241"/>
        <v>0</v>
      </c>
      <c r="X125" s="337">
        <f t="shared" si="241"/>
        <v>0</v>
      </c>
      <c r="Y125" s="337">
        <f t="shared" si="241"/>
        <v>0</v>
      </c>
      <c r="Z125" s="337">
        <f t="shared" si="241"/>
        <v>0</v>
      </c>
      <c r="AA125" s="337">
        <f t="shared" si="241"/>
        <v>0</v>
      </c>
      <c r="AB125" s="337">
        <f t="shared" si="241"/>
        <v>0</v>
      </c>
      <c r="AC125" s="337">
        <f t="shared" si="241"/>
        <v>0</v>
      </c>
      <c r="AD125" s="337">
        <f t="shared" si="241"/>
        <v>0</v>
      </c>
      <c r="AE125" s="337">
        <f t="shared" si="241"/>
        <v>0</v>
      </c>
      <c r="AF125" s="337">
        <f t="shared" si="241"/>
        <v>0</v>
      </c>
      <c r="AG125" s="337">
        <f t="shared" si="241"/>
        <v>0</v>
      </c>
      <c r="AH125" s="337">
        <f t="shared" si="241"/>
        <v>0</v>
      </c>
      <c r="AI125" s="337">
        <f t="shared" si="241"/>
        <v>0</v>
      </c>
      <c r="AJ125" s="337">
        <f t="shared" si="241"/>
        <v>0</v>
      </c>
      <c r="AK125" s="337">
        <f t="shared" si="241"/>
        <v>0</v>
      </c>
      <c r="AL125" s="337">
        <f t="shared" si="241"/>
        <v>0</v>
      </c>
      <c r="AM125" s="337">
        <f t="shared" si="241"/>
        <v>0</v>
      </c>
      <c r="AN125" s="337">
        <f t="shared" si="241"/>
        <v>0</v>
      </c>
      <c r="AO125" s="337">
        <f t="shared" si="241"/>
        <v>0</v>
      </c>
      <c r="AP125" s="337">
        <f t="shared" si="241"/>
        <v>0</v>
      </c>
      <c r="AQ125" s="337">
        <f t="shared" si="241"/>
        <v>0</v>
      </c>
      <c r="AR125" s="337">
        <f t="shared" si="241"/>
        <v>0</v>
      </c>
      <c r="AS125" s="337">
        <f t="shared" si="241"/>
        <v>0</v>
      </c>
      <c r="AT125" s="337">
        <f t="shared" si="241"/>
        <v>0</v>
      </c>
      <c r="AU125" s="337">
        <f t="shared" si="241"/>
        <v>0</v>
      </c>
      <c r="AV125" s="337">
        <f t="shared" si="241"/>
        <v>0</v>
      </c>
      <c r="AW125" s="337">
        <f t="shared" si="241"/>
        <v>0</v>
      </c>
      <c r="AX125" s="337">
        <f t="shared" si="241"/>
        <v>0</v>
      </c>
      <c r="AY125" s="337">
        <f t="shared" si="241"/>
        <v>0</v>
      </c>
      <c r="AZ125" s="337">
        <f t="shared" si="241"/>
        <v>0</v>
      </c>
      <c r="BA125" s="337">
        <f t="shared" si="241"/>
        <v>0</v>
      </c>
      <c r="BB125" s="337">
        <f t="shared" si="241"/>
        <v>0</v>
      </c>
      <c r="BC125" s="337">
        <f t="shared" si="241"/>
        <v>0</v>
      </c>
      <c r="BD125" s="337">
        <f t="shared" si="241"/>
        <v>0</v>
      </c>
      <c r="BE125" s="337">
        <f t="shared" ref="BE125:BJ125" si="242">IFERROR(ROUND($BZ125/$BZ131*BE131,3),0)</f>
        <v>0</v>
      </c>
      <c r="BF125" s="337">
        <f t="shared" si="242"/>
        <v>0</v>
      </c>
      <c r="BG125" s="337">
        <f t="shared" si="242"/>
        <v>0</v>
      </c>
      <c r="BH125" s="337">
        <f t="shared" si="242"/>
        <v>0</v>
      </c>
      <c r="BI125" s="337">
        <f t="shared" si="242"/>
        <v>0</v>
      </c>
      <c r="BJ125" s="337">
        <f t="shared" si="242"/>
        <v>0</v>
      </c>
      <c r="BK125" s="293"/>
      <c r="BL125" s="293"/>
      <c r="BM125" s="293"/>
      <c r="BN125" s="293"/>
      <c r="BO125" s="293"/>
      <c r="BP125" s="293"/>
      <c r="BQ125" s="293"/>
      <c r="BR125" s="293"/>
      <c r="BS125" s="293"/>
      <c r="BT125" s="293"/>
      <c r="BU125" s="293"/>
      <c r="BV125" s="293"/>
      <c r="BW125" s="293"/>
      <c r="BX125" s="293"/>
      <c r="BY125" s="338">
        <f t="shared" si="236"/>
        <v>0</v>
      </c>
      <c r="BZ125" s="338">
        <f>BL125+BN125+BP125+BR125+BT125+BV125+BX125</f>
        <v>0</v>
      </c>
      <c r="CA125" s="339">
        <f>BY125+BZ125</f>
        <v>0</v>
      </c>
      <c r="CB125" s="330">
        <f>SUM(C125:BJ125)-CA125</f>
        <v>0</v>
      </c>
    </row>
    <row r="126" spans="1:80" ht="27" thickBot="1" x14ac:dyDescent="0.3">
      <c r="A126" s="340" t="s">
        <v>177</v>
      </c>
      <c r="B126" s="341"/>
      <c r="C126" s="342">
        <f>C127+C129+C128</f>
        <v>18378.59</v>
      </c>
      <c r="D126" s="342">
        <f t="shared" ref="D126:BJ126" si="243">D127+D129+D128</f>
        <v>0</v>
      </c>
      <c r="E126" s="342">
        <f t="shared" si="243"/>
        <v>0</v>
      </c>
      <c r="F126" s="342">
        <f t="shared" si="243"/>
        <v>0</v>
      </c>
      <c r="G126" s="342">
        <f t="shared" si="243"/>
        <v>0</v>
      </c>
      <c r="H126" s="342">
        <f t="shared" si="243"/>
        <v>0</v>
      </c>
      <c r="I126" s="342">
        <f t="shared" si="243"/>
        <v>0</v>
      </c>
      <c r="J126" s="342">
        <f t="shared" si="243"/>
        <v>0</v>
      </c>
      <c r="K126" s="342">
        <f t="shared" si="243"/>
        <v>0</v>
      </c>
      <c r="L126" s="342">
        <f t="shared" si="243"/>
        <v>0</v>
      </c>
      <c r="M126" s="342">
        <f t="shared" si="243"/>
        <v>0</v>
      </c>
      <c r="N126" s="342">
        <f t="shared" si="243"/>
        <v>0</v>
      </c>
      <c r="O126" s="342">
        <f t="shared" si="243"/>
        <v>428.24</v>
      </c>
      <c r="P126" s="342">
        <f t="shared" si="243"/>
        <v>0</v>
      </c>
      <c r="Q126" s="342">
        <f t="shared" si="243"/>
        <v>0</v>
      </c>
      <c r="R126" s="342">
        <f t="shared" si="243"/>
        <v>0</v>
      </c>
      <c r="S126" s="342">
        <f t="shared" si="243"/>
        <v>0</v>
      </c>
      <c r="T126" s="342">
        <f t="shared" si="243"/>
        <v>0</v>
      </c>
      <c r="U126" s="342">
        <f t="shared" si="243"/>
        <v>7422.8090000000002</v>
      </c>
      <c r="V126" s="342">
        <f t="shared" si="243"/>
        <v>0</v>
      </c>
      <c r="W126" s="342">
        <f t="shared" si="243"/>
        <v>0</v>
      </c>
      <c r="X126" s="342">
        <f t="shared" si="243"/>
        <v>0</v>
      </c>
      <c r="Y126" s="342">
        <f t="shared" si="243"/>
        <v>0</v>
      </c>
      <c r="Z126" s="342">
        <f t="shared" si="243"/>
        <v>0</v>
      </c>
      <c r="AA126" s="342">
        <f t="shared" si="243"/>
        <v>7672.6149999999998</v>
      </c>
      <c r="AB126" s="342">
        <f t="shared" si="243"/>
        <v>0</v>
      </c>
      <c r="AC126" s="342">
        <f t="shared" si="243"/>
        <v>0</v>
      </c>
      <c r="AD126" s="342">
        <f t="shared" si="243"/>
        <v>0</v>
      </c>
      <c r="AE126" s="342">
        <f t="shared" si="243"/>
        <v>0</v>
      </c>
      <c r="AF126" s="342">
        <f t="shared" si="243"/>
        <v>0</v>
      </c>
      <c r="AG126" s="342">
        <f t="shared" si="243"/>
        <v>214.119</v>
      </c>
      <c r="AH126" s="342">
        <f t="shared" si="243"/>
        <v>0</v>
      </c>
      <c r="AI126" s="342">
        <f t="shared" si="243"/>
        <v>0</v>
      </c>
      <c r="AJ126" s="342">
        <f t="shared" si="243"/>
        <v>0</v>
      </c>
      <c r="AK126" s="342">
        <f t="shared" si="243"/>
        <v>0</v>
      </c>
      <c r="AL126" s="342">
        <f t="shared" si="243"/>
        <v>0</v>
      </c>
      <c r="AM126" s="342">
        <f t="shared" si="243"/>
        <v>927.85199999999998</v>
      </c>
      <c r="AN126" s="342">
        <f t="shared" si="243"/>
        <v>0</v>
      </c>
      <c r="AO126" s="342">
        <f t="shared" si="243"/>
        <v>0</v>
      </c>
      <c r="AP126" s="342">
        <f t="shared" si="243"/>
        <v>0</v>
      </c>
      <c r="AQ126" s="342">
        <f t="shared" si="243"/>
        <v>0</v>
      </c>
      <c r="AR126" s="342">
        <f t="shared" si="243"/>
        <v>0</v>
      </c>
      <c r="AS126" s="342">
        <f t="shared" si="243"/>
        <v>1927.075</v>
      </c>
      <c r="AT126" s="342">
        <f t="shared" si="243"/>
        <v>0</v>
      </c>
      <c r="AU126" s="342">
        <f t="shared" si="243"/>
        <v>0</v>
      </c>
      <c r="AV126" s="342">
        <f t="shared" si="243"/>
        <v>0</v>
      </c>
      <c r="AW126" s="342">
        <f t="shared" si="243"/>
        <v>0</v>
      </c>
      <c r="AX126" s="342">
        <f t="shared" si="243"/>
        <v>0</v>
      </c>
      <c r="AY126" s="342">
        <f t="shared" si="243"/>
        <v>0</v>
      </c>
      <c r="AZ126" s="342">
        <f t="shared" si="243"/>
        <v>0</v>
      </c>
      <c r="BA126" s="342">
        <f t="shared" si="243"/>
        <v>0</v>
      </c>
      <c r="BB126" s="342">
        <f t="shared" si="243"/>
        <v>0</v>
      </c>
      <c r="BC126" s="342">
        <f t="shared" si="243"/>
        <v>0</v>
      </c>
      <c r="BD126" s="342">
        <f t="shared" si="243"/>
        <v>0</v>
      </c>
      <c r="BE126" s="342">
        <f t="shared" si="243"/>
        <v>0</v>
      </c>
      <c r="BF126" s="342">
        <f t="shared" si="243"/>
        <v>0</v>
      </c>
      <c r="BG126" s="342">
        <f t="shared" si="243"/>
        <v>0</v>
      </c>
      <c r="BH126" s="342">
        <f t="shared" si="243"/>
        <v>0</v>
      </c>
      <c r="BI126" s="342">
        <f t="shared" si="243"/>
        <v>0</v>
      </c>
      <c r="BJ126" s="342">
        <f t="shared" si="243"/>
        <v>0</v>
      </c>
      <c r="BK126" s="343">
        <f>BK127+BK129+BK128</f>
        <v>36971.300000000003</v>
      </c>
      <c r="BL126" s="344">
        <f>BL127+BL129+BL128</f>
        <v>0</v>
      </c>
      <c r="BM126" s="343">
        <f>BM127+BM129+BM128</f>
        <v>0</v>
      </c>
      <c r="BN126" s="344">
        <f>BN127+BN129+BN128</f>
        <v>0</v>
      </c>
      <c r="BO126" s="343">
        <f t="shared" ref="BO126:BX126" si="244">BO127+BO129+BO128</f>
        <v>0</v>
      </c>
      <c r="BP126" s="344">
        <f t="shared" si="244"/>
        <v>0</v>
      </c>
      <c r="BQ126" s="343">
        <f t="shared" si="244"/>
        <v>0</v>
      </c>
      <c r="BR126" s="344">
        <f t="shared" si="244"/>
        <v>0</v>
      </c>
      <c r="BS126" s="343">
        <f t="shared" si="244"/>
        <v>0</v>
      </c>
      <c r="BT126" s="344">
        <f t="shared" si="244"/>
        <v>0</v>
      </c>
      <c r="BU126" s="343">
        <f t="shared" si="244"/>
        <v>0</v>
      </c>
      <c r="BV126" s="344">
        <f t="shared" si="244"/>
        <v>0</v>
      </c>
      <c r="BW126" s="343">
        <f t="shared" si="244"/>
        <v>0</v>
      </c>
      <c r="BX126" s="344">
        <f t="shared" si="244"/>
        <v>0</v>
      </c>
      <c r="BY126" s="343">
        <f>BY127+BY129+BY128</f>
        <v>36971.300000000003</v>
      </c>
      <c r="BZ126" s="345">
        <f>BZ127+BZ129+BZ128</f>
        <v>0</v>
      </c>
      <c r="CA126" s="346">
        <f t="shared" si="233"/>
        <v>36971.300000000003</v>
      </c>
      <c r="CB126" s="59">
        <f t="shared" si="138"/>
        <v>0</v>
      </c>
    </row>
    <row r="127" spans="1:80" x14ac:dyDescent="0.25">
      <c r="A127" s="347" t="s">
        <v>123</v>
      </c>
      <c r="B127" s="341">
        <v>210</v>
      </c>
      <c r="C127" s="348">
        <f t="shared" ref="C127:BD127" si="245">IFERROR(ROUND($BY127/$BY131*C131,3),0)</f>
        <v>17361.969000000001</v>
      </c>
      <c r="D127" s="349">
        <f t="shared" si="245"/>
        <v>0</v>
      </c>
      <c r="E127" s="349">
        <f t="shared" si="245"/>
        <v>0</v>
      </c>
      <c r="F127" s="349">
        <f t="shared" si="245"/>
        <v>0</v>
      </c>
      <c r="G127" s="349">
        <f t="shared" si="245"/>
        <v>0</v>
      </c>
      <c r="H127" s="349">
        <f t="shared" si="245"/>
        <v>0</v>
      </c>
      <c r="I127" s="349">
        <f t="shared" si="245"/>
        <v>0</v>
      </c>
      <c r="J127" s="349">
        <f t="shared" si="245"/>
        <v>0</v>
      </c>
      <c r="K127" s="349">
        <f t="shared" si="245"/>
        <v>0</v>
      </c>
      <c r="L127" s="349">
        <f t="shared" si="245"/>
        <v>0</v>
      </c>
      <c r="M127" s="349">
        <f t="shared" si="245"/>
        <v>0</v>
      </c>
      <c r="N127" s="349">
        <f t="shared" si="245"/>
        <v>0</v>
      </c>
      <c r="O127" s="349">
        <f t="shared" si="245"/>
        <v>404.55099999999999</v>
      </c>
      <c r="P127" s="349">
        <f t="shared" si="245"/>
        <v>0</v>
      </c>
      <c r="Q127" s="349">
        <f t="shared" si="245"/>
        <v>0</v>
      </c>
      <c r="R127" s="349">
        <f t="shared" si="245"/>
        <v>0</v>
      </c>
      <c r="S127" s="349">
        <f t="shared" si="245"/>
        <v>0</v>
      </c>
      <c r="T127" s="350">
        <f t="shared" si="245"/>
        <v>0</v>
      </c>
      <c r="U127" s="348">
        <f t="shared" si="245"/>
        <v>7012.2129999999997</v>
      </c>
      <c r="V127" s="349">
        <f t="shared" si="245"/>
        <v>0</v>
      </c>
      <c r="W127" s="349">
        <f t="shared" si="245"/>
        <v>0</v>
      </c>
      <c r="X127" s="349">
        <f t="shared" si="245"/>
        <v>0</v>
      </c>
      <c r="Y127" s="349">
        <f t="shared" si="245"/>
        <v>0</v>
      </c>
      <c r="Z127" s="349">
        <f t="shared" si="245"/>
        <v>0</v>
      </c>
      <c r="AA127" s="349">
        <f t="shared" si="245"/>
        <v>7248.201</v>
      </c>
      <c r="AB127" s="349">
        <f t="shared" si="245"/>
        <v>0</v>
      </c>
      <c r="AC127" s="349">
        <f t="shared" si="245"/>
        <v>0</v>
      </c>
      <c r="AD127" s="349">
        <f t="shared" si="245"/>
        <v>0</v>
      </c>
      <c r="AE127" s="349">
        <f t="shared" si="245"/>
        <v>0</v>
      </c>
      <c r="AF127" s="349">
        <f t="shared" si="245"/>
        <v>0</v>
      </c>
      <c r="AG127" s="349">
        <f t="shared" si="245"/>
        <v>202.27500000000001</v>
      </c>
      <c r="AH127" s="349">
        <f t="shared" si="245"/>
        <v>0</v>
      </c>
      <c r="AI127" s="349">
        <f t="shared" si="245"/>
        <v>0</v>
      </c>
      <c r="AJ127" s="349">
        <f t="shared" si="245"/>
        <v>0</v>
      </c>
      <c r="AK127" s="349">
        <f t="shared" si="245"/>
        <v>0</v>
      </c>
      <c r="AL127" s="350">
        <f t="shared" si="245"/>
        <v>0</v>
      </c>
      <c r="AM127" s="348">
        <f t="shared" si="245"/>
        <v>876.52700000000004</v>
      </c>
      <c r="AN127" s="349">
        <f t="shared" si="245"/>
        <v>0</v>
      </c>
      <c r="AO127" s="349">
        <f t="shared" si="245"/>
        <v>0</v>
      </c>
      <c r="AP127" s="349">
        <f t="shared" si="245"/>
        <v>0</v>
      </c>
      <c r="AQ127" s="349">
        <f t="shared" si="245"/>
        <v>0</v>
      </c>
      <c r="AR127" s="349">
        <f t="shared" si="245"/>
        <v>0</v>
      </c>
      <c r="AS127" s="349">
        <f t="shared" si="245"/>
        <v>1820.4780000000001</v>
      </c>
      <c r="AT127" s="349">
        <f t="shared" si="245"/>
        <v>0</v>
      </c>
      <c r="AU127" s="349">
        <f t="shared" si="245"/>
        <v>0</v>
      </c>
      <c r="AV127" s="349">
        <f t="shared" si="245"/>
        <v>0</v>
      </c>
      <c r="AW127" s="349">
        <f t="shared" si="245"/>
        <v>0</v>
      </c>
      <c r="AX127" s="349">
        <f t="shared" si="245"/>
        <v>0</v>
      </c>
      <c r="AY127" s="349">
        <f t="shared" si="245"/>
        <v>0</v>
      </c>
      <c r="AZ127" s="349">
        <f t="shared" si="245"/>
        <v>0</v>
      </c>
      <c r="BA127" s="349">
        <f t="shared" si="245"/>
        <v>0</v>
      </c>
      <c r="BB127" s="349">
        <f t="shared" si="245"/>
        <v>0</v>
      </c>
      <c r="BC127" s="349">
        <f t="shared" si="245"/>
        <v>0</v>
      </c>
      <c r="BD127" s="350">
        <f t="shared" si="245"/>
        <v>0</v>
      </c>
      <c r="BE127" s="351">
        <f t="shared" ref="BE127:BJ127" si="246">IFERROR(ROUND($BZ127/$BZ131*BE131,3),0)</f>
        <v>0</v>
      </c>
      <c r="BF127" s="349">
        <f t="shared" si="246"/>
        <v>0</v>
      </c>
      <c r="BG127" s="349">
        <f t="shared" si="246"/>
        <v>0</v>
      </c>
      <c r="BH127" s="349">
        <f t="shared" si="246"/>
        <v>0</v>
      </c>
      <c r="BI127" s="349">
        <f t="shared" si="246"/>
        <v>0</v>
      </c>
      <c r="BJ127" s="352">
        <f t="shared" si="246"/>
        <v>0</v>
      </c>
      <c r="BK127" s="353">
        <v>34926.213000000003</v>
      </c>
      <c r="BL127" s="354"/>
      <c r="BM127" s="353"/>
      <c r="BN127" s="355"/>
      <c r="BO127" s="353"/>
      <c r="BP127" s="355"/>
      <c r="BQ127" s="353"/>
      <c r="BR127" s="355"/>
      <c r="BS127" s="353"/>
      <c r="BT127" s="355"/>
      <c r="BU127" s="353"/>
      <c r="BV127" s="355"/>
      <c r="BW127" s="353"/>
      <c r="BX127" s="355"/>
      <c r="BY127" s="356">
        <f t="shared" ref="BY127:BZ129" si="247">BK127+BM127+BO127+BQ127+BS127+BU127+BW127</f>
        <v>34926.213000000003</v>
      </c>
      <c r="BZ127" s="356">
        <f t="shared" si="247"/>
        <v>0</v>
      </c>
      <c r="CA127" s="357">
        <f t="shared" si="233"/>
        <v>34926.213000000003</v>
      </c>
      <c r="CB127" s="59">
        <f t="shared" si="138"/>
        <v>1.0000000038417056E-3</v>
      </c>
    </row>
    <row r="128" spans="1:80" x14ac:dyDescent="0.25">
      <c r="A128" s="358" t="s">
        <v>228</v>
      </c>
      <c r="B128" s="359">
        <v>266</v>
      </c>
      <c r="C128" s="348">
        <f t="shared" ref="C128:BD128" si="248">IFERROR(ROUND($BY128/$BY131*C131,3),0)</f>
        <v>0.59</v>
      </c>
      <c r="D128" s="348">
        <f t="shared" si="248"/>
        <v>0</v>
      </c>
      <c r="E128" s="348">
        <f t="shared" si="248"/>
        <v>0</v>
      </c>
      <c r="F128" s="348">
        <f t="shared" si="248"/>
        <v>0</v>
      </c>
      <c r="G128" s="348">
        <f t="shared" si="248"/>
        <v>0</v>
      </c>
      <c r="H128" s="348">
        <f t="shared" si="248"/>
        <v>0</v>
      </c>
      <c r="I128" s="348">
        <f t="shared" si="248"/>
        <v>0</v>
      </c>
      <c r="J128" s="348">
        <f t="shared" si="248"/>
        <v>0</v>
      </c>
      <c r="K128" s="348">
        <f t="shared" si="248"/>
        <v>0</v>
      </c>
      <c r="L128" s="348">
        <f t="shared" si="248"/>
        <v>0</v>
      </c>
      <c r="M128" s="348">
        <f t="shared" si="248"/>
        <v>0</v>
      </c>
      <c r="N128" s="348">
        <f t="shared" si="248"/>
        <v>0</v>
      </c>
      <c r="O128" s="348">
        <f t="shared" si="248"/>
        <v>1.4E-2</v>
      </c>
      <c r="P128" s="348">
        <f t="shared" si="248"/>
        <v>0</v>
      </c>
      <c r="Q128" s="348">
        <f t="shared" si="248"/>
        <v>0</v>
      </c>
      <c r="R128" s="348">
        <f t="shared" si="248"/>
        <v>0</v>
      </c>
      <c r="S128" s="348">
        <f t="shared" si="248"/>
        <v>0</v>
      </c>
      <c r="T128" s="348">
        <f t="shared" si="248"/>
        <v>0</v>
      </c>
      <c r="U128" s="348">
        <f t="shared" si="248"/>
        <v>0.23799999999999999</v>
      </c>
      <c r="V128" s="348">
        <f t="shared" si="248"/>
        <v>0</v>
      </c>
      <c r="W128" s="348">
        <f t="shared" si="248"/>
        <v>0</v>
      </c>
      <c r="X128" s="348">
        <f t="shared" si="248"/>
        <v>0</v>
      </c>
      <c r="Y128" s="348">
        <f t="shared" si="248"/>
        <v>0</v>
      </c>
      <c r="Z128" s="348">
        <f t="shared" si="248"/>
        <v>0</v>
      </c>
      <c r="AA128" s="348">
        <f t="shared" si="248"/>
        <v>0.246</v>
      </c>
      <c r="AB128" s="348">
        <f t="shared" si="248"/>
        <v>0</v>
      </c>
      <c r="AC128" s="348">
        <f t="shared" si="248"/>
        <v>0</v>
      </c>
      <c r="AD128" s="348">
        <f t="shared" si="248"/>
        <v>0</v>
      </c>
      <c r="AE128" s="348">
        <f t="shared" si="248"/>
        <v>0</v>
      </c>
      <c r="AF128" s="348">
        <f t="shared" si="248"/>
        <v>0</v>
      </c>
      <c r="AG128" s="348">
        <f t="shared" si="248"/>
        <v>7.0000000000000001E-3</v>
      </c>
      <c r="AH128" s="348">
        <f t="shared" si="248"/>
        <v>0</v>
      </c>
      <c r="AI128" s="348">
        <f t="shared" si="248"/>
        <v>0</v>
      </c>
      <c r="AJ128" s="348">
        <f t="shared" si="248"/>
        <v>0</v>
      </c>
      <c r="AK128" s="348">
        <f t="shared" si="248"/>
        <v>0</v>
      </c>
      <c r="AL128" s="348">
        <f t="shared" si="248"/>
        <v>0</v>
      </c>
      <c r="AM128" s="348">
        <f t="shared" si="248"/>
        <v>0.03</v>
      </c>
      <c r="AN128" s="348">
        <f t="shared" si="248"/>
        <v>0</v>
      </c>
      <c r="AO128" s="348">
        <f t="shared" si="248"/>
        <v>0</v>
      </c>
      <c r="AP128" s="348">
        <f t="shared" si="248"/>
        <v>0</v>
      </c>
      <c r="AQ128" s="348">
        <f t="shared" si="248"/>
        <v>0</v>
      </c>
      <c r="AR128" s="348">
        <f t="shared" si="248"/>
        <v>0</v>
      </c>
      <c r="AS128" s="348">
        <f t="shared" si="248"/>
        <v>6.2E-2</v>
      </c>
      <c r="AT128" s="348">
        <f t="shared" si="248"/>
        <v>0</v>
      </c>
      <c r="AU128" s="348">
        <f t="shared" si="248"/>
        <v>0</v>
      </c>
      <c r="AV128" s="348">
        <f t="shared" si="248"/>
        <v>0</v>
      </c>
      <c r="AW128" s="348">
        <f t="shared" si="248"/>
        <v>0</v>
      </c>
      <c r="AX128" s="348">
        <f t="shared" si="248"/>
        <v>0</v>
      </c>
      <c r="AY128" s="348">
        <f t="shared" si="248"/>
        <v>0</v>
      </c>
      <c r="AZ128" s="348">
        <f t="shared" si="248"/>
        <v>0</v>
      </c>
      <c r="BA128" s="348">
        <f t="shared" si="248"/>
        <v>0</v>
      </c>
      <c r="BB128" s="348">
        <f t="shared" si="248"/>
        <v>0</v>
      </c>
      <c r="BC128" s="348">
        <f t="shared" si="248"/>
        <v>0</v>
      </c>
      <c r="BD128" s="348">
        <f t="shared" si="248"/>
        <v>0</v>
      </c>
      <c r="BE128" s="351">
        <f t="shared" ref="BE128:BJ128" si="249">IFERROR(ROUND($BZ128/$BZ131*BE131,3),0)</f>
        <v>0</v>
      </c>
      <c r="BF128" s="351">
        <f t="shared" si="249"/>
        <v>0</v>
      </c>
      <c r="BG128" s="351">
        <f t="shared" si="249"/>
        <v>0</v>
      </c>
      <c r="BH128" s="351">
        <f t="shared" si="249"/>
        <v>0</v>
      </c>
      <c r="BI128" s="351">
        <f t="shared" si="249"/>
        <v>0</v>
      </c>
      <c r="BJ128" s="351">
        <f t="shared" si="249"/>
        <v>0</v>
      </c>
      <c r="BK128" s="360">
        <v>1.1870000000000001</v>
      </c>
      <c r="BL128" s="361"/>
      <c r="BM128" s="360"/>
      <c r="BN128" s="362"/>
      <c r="BO128" s="360"/>
      <c r="BP128" s="362"/>
      <c r="BQ128" s="360"/>
      <c r="BR128" s="362"/>
      <c r="BS128" s="360"/>
      <c r="BT128" s="362"/>
      <c r="BU128" s="360"/>
      <c r="BV128" s="362"/>
      <c r="BW128" s="360"/>
      <c r="BX128" s="362"/>
      <c r="BY128" s="363">
        <f t="shared" si="247"/>
        <v>1.1870000000000001</v>
      </c>
      <c r="BZ128" s="363">
        <f t="shared" si="247"/>
        <v>0</v>
      </c>
      <c r="CA128" s="364">
        <f t="shared" si="233"/>
        <v>1.1870000000000001</v>
      </c>
      <c r="CB128" s="59">
        <f>SUM(C128:BJ128)-CA128</f>
        <v>0</v>
      </c>
    </row>
    <row r="129" spans="1:80" x14ac:dyDescent="0.25">
      <c r="A129" s="347" t="s">
        <v>124</v>
      </c>
      <c r="B129" s="341">
        <v>300</v>
      </c>
      <c r="C129" s="348">
        <f t="shared" ref="C129:BD129" si="250">IFERROR(ROUND($BY129/$BY131*C131,3),0)</f>
        <v>1016.0309999999999</v>
      </c>
      <c r="D129" s="349">
        <f t="shared" si="250"/>
        <v>0</v>
      </c>
      <c r="E129" s="349">
        <f t="shared" si="250"/>
        <v>0</v>
      </c>
      <c r="F129" s="349">
        <f t="shared" si="250"/>
        <v>0</v>
      </c>
      <c r="G129" s="349">
        <f t="shared" si="250"/>
        <v>0</v>
      </c>
      <c r="H129" s="349">
        <f t="shared" si="250"/>
        <v>0</v>
      </c>
      <c r="I129" s="349">
        <f t="shared" si="250"/>
        <v>0</v>
      </c>
      <c r="J129" s="349">
        <f t="shared" si="250"/>
        <v>0</v>
      </c>
      <c r="K129" s="349">
        <f t="shared" si="250"/>
        <v>0</v>
      </c>
      <c r="L129" s="349">
        <f t="shared" si="250"/>
        <v>0</v>
      </c>
      <c r="M129" s="349">
        <f t="shared" si="250"/>
        <v>0</v>
      </c>
      <c r="N129" s="349">
        <f t="shared" si="250"/>
        <v>0</v>
      </c>
      <c r="O129" s="349">
        <f t="shared" si="250"/>
        <v>23.675000000000001</v>
      </c>
      <c r="P129" s="349">
        <f t="shared" si="250"/>
        <v>0</v>
      </c>
      <c r="Q129" s="349">
        <f t="shared" si="250"/>
        <v>0</v>
      </c>
      <c r="R129" s="349">
        <f t="shared" si="250"/>
        <v>0</v>
      </c>
      <c r="S129" s="349">
        <f t="shared" si="250"/>
        <v>0</v>
      </c>
      <c r="T129" s="350">
        <f t="shared" si="250"/>
        <v>0</v>
      </c>
      <c r="U129" s="348">
        <f t="shared" si="250"/>
        <v>410.358</v>
      </c>
      <c r="V129" s="349">
        <f t="shared" si="250"/>
        <v>0</v>
      </c>
      <c r="W129" s="349">
        <f t="shared" si="250"/>
        <v>0</v>
      </c>
      <c r="X129" s="349">
        <f t="shared" si="250"/>
        <v>0</v>
      </c>
      <c r="Y129" s="349">
        <f t="shared" si="250"/>
        <v>0</v>
      </c>
      <c r="Z129" s="349">
        <f t="shared" si="250"/>
        <v>0</v>
      </c>
      <c r="AA129" s="349">
        <f t="shared" si="250"/>
        <v>424.16800000000001</v>
      </c>
      <c r="AB129" s="349">
        <f t="shared" si="250"/>
        <v>0</v>
      </c>
      <c r="AC129" s="349">
        <f t="shared" si="250"/>
        <v>0</v>
      </c>
      <c r="AD129" s="349">
        <f t="shared" si="250"/>
        <v>0</v>
      </c>
      <c r="AE129" s="349">
        <f t="shared" si="250"/>
        <v>0</v>
      </c>
      <c r="AF129" s="349">
        <f t="shared" si="250"/>
        <v>0</v>
      </c>
      <c r="AG129" s="349">
        <f t="shared" si="250"/>
        <v>11.837</v>
      </c>
      <c r="AH129" s="349">
        <f t="shared" si="250"/>
        <v>0</v>
      </c>
      <c r="AI129" s="349">
        <f t="shared" si="250"/>
        <v>0</v>
      </c>
      <c r="AJ129" s="349">
        <f t="shared" si="250"/>
        <v>0</v>
      </c>
      <c r="AK129" s="349">
        <f t="shared" si="250"/>
        <v>0</v>
      </c>
      <c r="AL129" s="350">
        <f t="shared" si="250"/>
        <v>0</v>
      </c>
      <c r="AM129" s="348">
        <f t="shared" si="250"/>
        <v>51.295000000000002</v>
      </c>
      <c r="AN129" s="349">
        <f t="shared" si="250"/>
        <v>0</v>
      </c>
      <c r="AO129" s="349">
        <f t="shared" si="250"/>
        <v>0</v>
      </c>
      <c r="AP129" s="349">
        <f t="shared" si="250"/>
        <v>0</v>
      </c>
      <c r="AQ129" s="349">
        <f t="shared" si="250"/>
        <v>0</v>
      </c>
      <c r="AR129" s="349">
        <f t="shared" si="250"/>
        <v>0</v>
      </c>
      <c r="AS129" s="349">
        <f t="shared" si="250"/>
        <v>106.535</v>
      </c>
      <c r="AT129" s="349">
        <f t="shared" si="250"/>
        <v>0</v>
      </c>
      <c r="AU129" s="349">
        <f t="shared" si="250"/>
        <v>0</v>
      </c>
      <c r="AV129" s="349">
        <f t="shared" si="250"/>
        <v>0</v>
      </c>
      <c r="AW129" s="349">
        <f t="shared" si="250"/>
        <v>0</v>
      </c>
      <c r="AX129" s="349">
        <f t="shared" si="250"/>
        <v>0</v>
      </c>
      <c r="AY129" s="349">
        <f t="shared" si="250"/>
        <v>0</v>
      </c>
      <c r="AZ129" s="349">
        <f t="shared" si="250"/>
        <v>0</v>
      </c>
      <c r="BA129" s="349">
        <f t="shared" si="250"/>
        <v>0</v>
      </c>
      <c r="BB129" s="349">
        <f t="shared" si="250"/>
        <v>0</v>
      </c>
      <c r="BC129" s="349">
        <f t="shared" si="250"/>
        <v>0</v>
      </c>
      <c r="BD129" s="350">
        <f t="shared" si="250"/>
        <v>0</v>
      </c>
      <c r="BE129" s="351">
        <f t="shared" ref="BE129:BJ129" si="251">IFERROR(ROUND($BZ129/$BZ131*BE131,3),0)</f>
        <v>0</v>
      </c>
      <c r="BF129" s="349">
        <f t="shared" si="251"/>
        <v>0</v>
      </c>
      <c r="BG129" s="349">
        <f t="shared" si="251"/>
        <v>0</v>
      </c>
      <c r="BH129" s="349">
        <f t="shared" si="251"/>
        <v>0</v>
      </c>
      <c r="BI129" s="349">
        <f t="shared" si="251"/>
        <v>0</v>
      </c>
      <c r="BJ129" s="352">
        <f t="shared" si="251"/>
        <v>0</v>
      </c>
      <c r="BK129" s="365">
        <v>2043.9</v>
      </c>
      <c r="BL129" s="366"/>
      <c r="BM129" s="365"/>
      <c r="BN129" s="367"/>
      <c r="BO129" s="365"/>
      <c r="BP129" s="367"/>
      <c r="BQ129" s="365"/>
      <c r="BR129" s="367"/>
      <c r="BS129" s="365"/>
      <c r="BT129" s="367"/>
      <c r="BU129" s="365"/>
      <c r="BV129" s="367"/>
      <c r="BW129" s="365"/>
      <c r="BX129" s="367"/>
      <c r="BY129" s="368">
        <f t="shared" si="247"/>
        <v>2043.9</v>
      </c>
      <c r="BZ129" s="368">
        <f t="shared" si="247"/>
        <v>0</v>
      </c>
      <c r="CA129" s="369">
        <f t="shared" si="233"/>
        <v>2043.9</v>
      </c>
      <c r="CB129" s="59">
        <f t="shared" si="138"/>
        <v>-9.9999999997635314E-4</v>
      </c>
    </row>
    <row r="130" spans="1:80" s="4" customFormat="1" ht="13.8" thickBot="1" x14ac:dyDescent="0.3">
      <c r="C130" s="9"/>
      <c r="T130" s="50"/>
      <c r="U130" s="9"/>
      <c r="AL130" s="50"/>
      <c r="AM130" s="9"/>
      <c r="BD130" s="50"/>
      <c r="BK130" s="51"/>
      <c r="BL130" s="52"/>
      <c r="BM130" s="51"/>
      <c r="BN130" s="29"/>
      <c r="BO130" s="51"/>
      <c r="BP130" s="29"/>
      <c r="BQ130" s="51"/>
      <c r="BR130" s="29"/>
      <c r="BS130" s="51"/>
      <c r="BT130" s="29"/>
      <c r="BU130" s="51"/>
      <c r="BV130" s="29"/>
      <c r="BW130" s="51"/>
      <c r="BX130" s="29"/>
      <c r="BY130" s="52"/>
      <c r="BZ130" s="52"/>
      <c r="CA130" s="29"/>
    </row>
    <row r="131" spans="1:80" ht="13.8" thickBot="1" x14ac:dyDescent="0.3">
      <c r="A131" s="370" t="s">
        <v>125</v>
      </c>
      <c r="B131" s="371"/>
      <c r="C131" s="372">
        <v>515</v>
      </c>
      <c r="D131" s="373"/>
      <c r="E131" s="373"/>
      <c r="F131" s="373"/>
      <c r="G131" s="373"/>
      <c r="H131" s="373"/>
      <c r="I131" s="374"/>
      <c r="J131" s="373"/>
      <c r="K131" s="373"/>
      <c r="L131" s="373"/>
      <c r="M131" s="373"/>
      <c r="N131" s="373"/>
      <c r="O131" s="374">
        <v>12</v>
      </c>
      <c r="P131" s="373"/>
      <c r="Q131" s="374"/>
      <c r="R131" s="373"/>
      <c r="S131" s="373"/>
      <c r="T131" s="375"/>
      <c r="U131" s="372">
        <v>208</v>
      </c>
      <c r="V131" s="373"/>
      <c r="W131" s="374"/>
      <c r="X131" s="373"/>
      <c r="Y131" s="373"/>
      <c r="Z131" s="373"/>
      <c r="AA131" s="373">
        <v>215</v>
      </c>
      <c r="AB131" s="373"/>
      <c r="AC131" s="374"/>
      <c r="AD131" s="373"/>
      <c r="AE131" s="373"/>
      <c r="AF131" s="373"/>
      <c r="AG131" s="373">
        <v>6</v>
      </c>
      <c r="AH131" s="373"/>
      <c r="AI131" s="374"/>
      <c r="AJ131" s="373"/>
      <c r="AK131" s="373"/>
      <c r="AL131" s="375"/>
      <c r="AM131" s="372">
        <v>26</v>
      </c>
      <c r="AN131" s="373"/>
      <c r="AO131" s="373"/>
      <c r="AP131" s="373"/>
      <c r="AQ131" s="374"/>
      <c r="AR131" s="373"/>
      <c r="AS131" s="373">
        <v>54</v>
      </c>
      <c r="AT131" s="373"/>
      <c r="AU131" s="373"/>
      <c r="AV131" s="373"/>
      <c r="AW131" s="373"/>
      <c r="AX131" s="373"/>
      <c r="AY131" s="373"/>
      <c r="AZ131" s="373"/>
      <c r="BA131" s="373"/>
      <c r="BB131" s="373"/>
      <c r="BC131" s="374"/>
      <c r="BD131" s="375"/>
      <c r="BE131" s="374"/>
      <c r="BF131" s="373"/>
      <c r="BG131" s="373"/>
      <c r="BH131" s="373"/>
      <c r="BI131" s="373"/>
      <c r="BJ131" s="376"/>
      <c r="BK131" s="377">
        <f>SUM(C131:BD131)</f>
        <v>1036</v>
      </c>
      <c r="BL131" s="378">
        <f>SUM(BE131:BJ131)</f>
        <v>0</v>
      </c>
      <c r="BM131" s="377"/>
      <c r="BN131" s="379"/>
      <c r="BO131" s="377"/>
      <c r="BP131" s="379"/>
      <c r="BQ131" s="377"/>
      <c r="BR131" s="379"/>
      <c r="BS131" s="377"/>
      <c r="BT131" s="379"/>
      <c r="BU131" s="377"/>
      <c r="BV131" s="379"/>
      <c r="BW131" s="377"/>
      <c r="BX131" s="379"/>
      <c r="BY131" s="379">
        <f>BK131+BM131+BO131+BQ131+BS131+BU131+BW131</f>
        <v>1036</v>
      </c>
      <c r="BZ131" s="379">
        <f>BL131+BN131+BP131+BR131+BT131+BV131+BX131</f>
        <v>0</v>
      </c>
      <c r="CA131" s="379">
        <f>BY131+BZ131</f>
        <v>1036</v>
      </c>
    </row>
    <row r="132" spans="1:80" s="4" customFormat="1" ht="13.8" thickBot="1" x14ac:dyDescent="0.3">
      <c r="A132" s="52" t="s">
        <v>126</v>
      </c>
      <c r="C132" s="9"/>
      <c r="T132" s="50"/>
      <c r="U132" s="9"/>
      <c r="AL132" s="50"/>
      <c r="AM132" s="9"/>
      <c r="BD132" s="50"/>
      <c r="BK132" s="380">
        <f>BK126+BK120+BK122+BK121+BK123+BK124+BK125</f>
        <v>51856.699000000008</v>
      </c>
      <c r="BL132" s="380">
        <f>BL126+BL120+BL122+BL121+BL123+BL124+BL125</f>
        <v>0</v>
      </c>
      <c r="BM132" s="380">
        <f>BM126+BM120+BM122+BM121+BM123+BM124+BM125</f>
        <v>0</v>
      </c>
      <c r="BN132" s="380">
        <f>BN126+BN120+BN122+BN121+BN123+BN124+BN125</f>
        <v>0</v>
      </c>
      <c r="BO132" s="380">
        <f>BO126+BO120+BO122+BO121+BO123+BO124+BO125</f>
        <v>0</v>
      </c>
      <c r="BP132" s="380">
        <f t="shared" ref="BP132:BX132" si="252">BP126+BP120+BP122+BP121+BP123+BP124+BP125</f>
        <v>0</v>
      </c>
      <c r="BQ132" s="380">
        <f t="shared" si="252"/>
        <v>0</v>
      </c>
      <c r="BR132" s="380">
        <f t="shared" si="252"/>
        <v>0</v>
      </c>
      <c r="BS132" s="380">
        <f t="shared" si="252"/>
        <v>0</v>
      </c>
      <c r="BT132" s="380">
        <f t="shared" si="252"/>
        <v>0</v>
      </c>
      <c r="BU132" s="380">
        <f>BU126+BU120+BU122+BU121+BU123+BU124+BU125</f>
        <v>0</v>
      </c>
      <c r="BV132" s="380">
        <f t="shared" si="252"/>
        <v>0</v>
      </c>
      <c r="BW132" s="380">
        <f t="shared" si="252"/>
        <v>0</v>
      </c>
      <c r="BX132" s="380">
        <f t="shared" si="252"/>
        <v>0</v>
      </c>
      <c r="BY132" s="380">
        <f>BY126+BY120+BY122+BY121+BY123+BY124+BY125</f>
        <v>51856.699000000008</v>
      </c>
      <c r="BZ132" s="380">
        <f>BZ126+BZ120+BZ122+BZ121+BZ123+BZ124+BZ125</f>
        <v>0</v>
      </c>
      <c r="CA132" s="380">
        <f>CA126+CA120+CA122+CA121+CA123+CA124+CA125</f>
        <v>51856.699000000008</v>
      </c>
    </row>
    <row r="133" spans="1:80" s="4" customFormat="1" x14ac:dyDescent="0.25">
      <c r="A133" s="4" t="s">
        <v>77</v>
      </c>
      <c r="C133" s="9"/>
      <c r="T133" s="50"/>
      <c r="U133" s="9"/>
      <c r="AL133" s="50"/>
      <c r="AM133" s="9"/>
      <c r="BD133" s="50"/>
      <c r="BK133" s="51"/>
      <c r="BL133" s="52"/>
      <c r="BM133" s="51"/>
      <c r="BN133" s="29"/>
      <c r="BO133" s="51"/>
      <c r="BP133" s="29"/>
      <c r="BQ133" s="51"/>
      <c r="BR133" s="29"/>
      <c r="BS133" s="51"/>
      <c r="BT133" s="29"/>
      <c r="BU133" s="51"/>
      <c r="BV133" s="29"/>
      <c r="BW133" s="51"/>
      <c r="BX133" s="29"/>
      <c r="BY133" s="52"/>
      <c r="BZ133" s="52"/>
      <c r="CA133" s="29"/>
    </row>
    <row r="134" spans="1:80" s="4" customFormat="1" ht="13.8" thickBot="1" x14ac:dyDescent="0.3">
      <c r="A134" s="4" t="s">
        <v>78</v>
      </c>
      <c r="C134" s="9"/>
      <c r="T134" s="50"/>
      <c r="U134" s="9"/>
      <c r="AL134" s="50"/>
      <c r="AM134" s="9"/>
      <c r="BD134" s="50"/>
      <c r="BK134" s="51"/>
      <c r="BL134" s="52"/>
      <c r="BM134" s="51"/>
      <c r="BN134" s="29"/>
      <c r="BO134" s="51"/>
      <c r="BP134" s="29"/>
      <c r="BQ134" s="51"/>
      <c r="BR134" s="29"/>
      <c r="BS134" s="51"/>
      <c r="BT134" s="29"/>
      <c r="BU134" s="51"/>
      <c r="BV134" s="29"/>
      <c r="BW134" s="51"/>
      <c r="BX134" s="29"/>
      <c r="BY134" s="52"/>
      <c r="BZ134" s="52"/>
      <c r="CA134" s="29"/>
    </row>
    <row r="135" spans="1:80" ht="39.6" x14ac:dyDescent="0.25">
      <c r="A135" s="151" t="s">
        <v>79</v>
      </c>
      <c r="B135" s="5"/>
      <c r="C135" s="152">
        <f>ROUND((C16+C20+C24+C27),2)</f>
        <v>19.93</v>
      </c>
      <c r="D135" s="152">
        <f t="shared" ref="D135:BO135" si="253">ROUND((D16+D20+D24+D27),2)</f>
        <v>0</v>
      </c>
      <c r="E135" s="152">
        <f t="shared" si="253"/>
        <v>0</v>
      </c>
      <c r="F135" s="152">
        <f t="shared" si="253"/>
        <v>0</v>
      </c>
      <c r="G135" s="152">
        <f t="shared" si="253"/>
        <v>0</v>
      </c>
      <c r="H135" s="152">
        <f t="shared" si="253"/>
        <v>0</v>
      </c>
      <c r="I135" s="152">
        <f t="shared" si="253"/>
        <v>0</v>
      </c>
      <c r="J135" s="152">
        <f t="shared" si="253"/>
        <v>0</v>
      </c>
      <c r="K135" s="152">
        <f t="shared" si="253"/>
        <v>0</v>
      </c>
      <c r="L135" s="152">
        <f t="shared" si="253"/>
        <v>0</v>
      </c>
      <c r="M135" s="152">
        <f t="shared" si="253"/>
        <v>0</v>
      </c>
      <c r="N135" s="152">
        <f t="shared" si="253"/>
        <v>0</v>
      </c>
      <c r="O135" s="152">
        <f t="shared" si="253"/>
        <v>0.47</v>
      </c>
      <c r="P135" s="152">
        <f t="shared" si="253"/>
        <v>0</v>
      </c>
      <c r="Q135" s="152">
        <f t="shared" si="253"/>
        <v>0</v>
      </c>
      <c r="R135" s="152">
        <f t="shared" si="253"/>
        <v>0</v>
      </c>
      <c r="S135" s="152">
        <f t="shared" si="253"/>
        <v>0</v>
      </c>
      <c r="T135" s="152">
        <f t="shared" si="253"/>
        <v>0</v>
      </c>
      <c r="U135" s="152">
        <f t="shared" si="253"/>
        <v>8.0500000000000007</v>
      </c>
      <c r="V135" s="152">
        <f t="shared" si="253"/>
        <v>0</v>
      </c>
      <c r="W135" s="152">
        <f t="shared" si="253"/>
        <v>0</v>
      </c>
      <c r="X135" s="152">
        <f t="shared" si="253"/>
        <v>0</v>
      </c>
      <c r="Y135" s="152">
        <f t="shared" si="253"/>
        <v>0</v>
      </c>
      <c r="Z135" s="152">
        <f t="shared" si="253"/>
        <v>0</v>
      </c>
      <c r="AA135" s="152">
        <f t="shared" si="253"/>
        <v>8.32</v>
      </c>
      <c r="AB135" s="152">
        <f t="shared" si="253"/>
        <v>0</v>
      </c>
      <c r="AC135" s="152">
        <f t="shared" si="253"/>
        <v>0</v>
      </c>
      <c r="AD135" s="152">
        <f t="shared" si="253"/>
        <v>0</v>
      </c>
      <c r="AE135" s="152">
        <f t="shared" si="253"/>
        <v>0</v>
      </c>
      <c r="AF135" s="152">
        <f t="shared" si="253"/>
        <v>0</v>
      </c>
      <c r="AG135" s="152">
        <f t="shared" si="253"/>
        <v>0.23</v>
      </c>
      <c r="AH135" s="152">
        <f t="shared" si="253"/>
        <v>0</v>
      </c>
      <c r="AI135" s="152">
        <f t="shared" si="253"/>
        <v>0</v>
      </c>
      <c r="AJ135" s="152">
        <f t="shared" si="253"/>
        <v>0</v>
      </c>
      <c r="AK135" s="152">
        <f t="shared" si="253"/>
        <v>0</v>
      </c>
      <c r="AL135" s="152">
        <f t="shared" si="253"/>
        <v>0</v>
      </c>
      <c r="AM135" s="152">
        <f t="shared" si="253"/>
        <v>1.01</v>
      </c>
      <c r="AN135" s="152">
        <f t="shared" si="253"/>
        <v>0</v>
      </c>
      <c r="AO135" s="152">
        <f t="shared" si="253"/>
        <v>0</v>
      </c>
      <c r="AP135" s="152">
        <f t="shared" si="253"/>
        <v>0</v>
      </c>
      <c r="AQ135" s="152">
        <f t="shared" si="253"/>
        <v>0</v>
      </c>
      <c r="AR135" s="152">
        <f t="shared" si="253"/>
        <v>0</v>
      </c>
      <c r="AS135" s="152">
        <f t="shared" si="253"/>
        <v>2.09</v>
      </c>
      <c r="AT135" s="152">
        <f t="shared" si="253"/>
        <v>0</v>
      </c>
      <c r="AU135" s="152">
        <f t="shared" si="253"/>
        <v>0</v>
      </c>
      <c r="AV135" s="152">
        <f t="shared" si="253"/>
        <v>0</v>
      </c>
      <c r="AW135" s="152">
        <f t="shared" si="253"/>
        <v>0</v>
      </c>
      <c r="AX135" s="152">
        <f t="shared" si="253"/>
        <v>0</v>
      </c>
      <c r="AY135" s="152">
        <f t="shared" si="253"/>
        <v>0</v>
      </c>
      <c r="AZ135" s="152">
        <f t="shared" si="253"/>
        <v>0</v>
      </c>
      <c r="BA135" s="152">
        <f t="shared" si="253"/>
        <v>0</v>
      </c>
      <c r="BB135" s="152">
        <f t="shared" si="253"/>
        <v>0</v>
      </c>
      <c r="BC135" s="152">
        <f t="shared" si="253"/>
        <v>0</v>
      </c>
      <c r="BD135" s="152">
        <f t="shared" si="253"/>
        <v>0</v>
      </c>
      <c r="BE135" s="152">
        <f t="shared" si="253"/>
        <v>0</v>
      </c>
      <c r="BF135" s="152">
        <f t="shared" si="253"/>
        <v>0</v>
      </c>
      <c r="BG135" s="152">
        <f t="shared" si="253"/>
        <v>0</v>
      </c>
      <c r="BH135" s="152">
        <f t="shared" si="253"/>
        <v>0</v>
      </c>
      <c r="BI135" s="152">
        <f t="shared" si="253"/>
        <v>0</v>
      </c>
      <c r="BJ135" s="152">
        <f t="shared" si="253"/>
        <v>0</v>
      </c>
      <c r="BK135" s="152">
        <f t="shared" si="253"/>
        <v>40.1</v>
      </c>
      <c r="BL135" s="152">
        <f t="shared" si="253"/>
        <v>0</v>
      </c>
      <c r="BM135" s="152">
        <f t="shared" si="253"/>
        <v>0</v>
      </c>
      <c r="BN135" s="152">
        <f t="shared" si="253"/>
        <v>0</v>
      </c>
      <c r="BO135" s="152">
        <f t="shared" si="253"/>
        <v>0</v>
      </c>
      <c r="BP135" s="152">
        <f t="shared" ref="BP135:BX135" si="254">ROUND((BP16+BP20+BP24+BP27),2)</f>
        <v>0</v>
      </c>
      <c r="BQ135" s="152">
        <f t="shared" si="254"/>
        <v>0</v>
      </c>
      <c r="BR135" s="152">
        <f t="shared" si="254"/>
        <v>0</v>
      </c>
      <c r="BS135" s="152">
        <f t="shared" si="254"/>
        <v>0</v>
      </c>
      <c r="BT135" s="152">
        <f t="shared" si="254"/>
        <v>0</v>
      </c>
      <c r="BU135" s="152">
        <f t="shared" si="254"/>
        <v>0</v>
      </c>
      <c r="BV135" s="152">
        <f t="shared" si="254"/>
        <v>0</v>
      </c>
      <c r="BW135" s="152">
        <f t="shared" si="254"/>
        <v>0</v>
      </c>
      <c r="BX135" s="152">
        <f t="shared" si="254"/>
        <v>0</v>
      </c>
      <c r="BY135" s="152">
        <f>ROUND((BY16+BY20+BY24+BY27),2)</f>
        <v>40.1</v>
      </c>
      <c r="BZ135" s="152">
        <f>ROUND((BZ16+BZ20+BZ24+BZ27),2)</f>
        <v>0</v>
      </c>
      <c r="CA135" s="152">
        <f>ROUND((CA16+CA20+CA24+CA27),2)</f>
        <v>40.1</v>
      </c>
    </row>
    <row r="136" spans="1:80" ht="26.4" x14ac:dyDescent="0.25">
      <c r="A136" s="184" t="s">
        <v>80</v>
      </c>
      <c r="B136" s="3"/>
      <c r="C136" s="69">
        <f>ROUND((C29+C17+C21+C25+C28+C31+C35+C40+C42+C43+C45+C46+C47+C49+C51+C53+C81+C110+C113+C116+C117+C118+C119+C96),2)</f>
        <v>5979.92</v>
      </c>
      <c r="D136" s="69">
        <f t="shared" ref="D136:BO136" si="255">ROUND((D29+D17+D21+D25+D28+D31+D35+D40+D42+D43+D45+D46+D47+D49+D51+D53+D81+D110+D113+D116+D117+D118+D119+D96),2)</f>
        <v>0</v>
      </c>
      <c r="E136" s="69">
        <f t="shared" si="255"/>
        <v>0</v>
      </c>
      <c r="F136" s="69">
        <f t="shared" si="255"/>
        <v>0</v>
      </c>
      <c r="G136" s="69">
        <f t="shared" si="255"/>
        <v>0</v>
      </c>
      <c r="H136" s="69">
        <f t="shared" si="255"/>
        <v>0</v>
      </c>
      <c r="I136" s="69">
        <f t="shared" si="255"/>
        <v>0</v>
      </c>
      <c r="J136" s="69">
        <f t="shared" si="255"/>
        <v>0</v>
      </c>
      <c r="K136" s="69">
        <f t="shared" si="255"/>
        <v>0</v>
      </c>
      <c r="L136" s="69">
        <f t="shared" si="255"/>
        <v>0</v>
      </c>
      <c r="M136" s="69">
        <f t="shared" si="255"/>
        <v>0</v>
      </c>
      <c r="N136" s="69">
        <f t="shared" si="255"/>
        <v>0</v>
      </c>
      <c r="O136" s="69">
        <f t="shared" si="255"/>
        <v>139.34</v>
      </c>
      <c r="P136" s="69">
        <f t="shared" si="255"/>
        <v>0</v>
      </c>
      <c r="Q136" s="69">
        <f t="shared" si="255"/>
        <v>0</v>
      </c>
      <c r="R136" s="69">
        <f t="shared" si="255"/>
        <v>0</v>
      </c>
      <c r="S136" s="69">
        <f t="shared" si="255"/>
        <v>0</v>
      </c>
      <c r="T136" s="69">
        <f t="shared" si="255"/>
        <v>0</v>
      </c>
      <c r="U136" s="69">
        <f t="shared" si="255"/>
        <v>2415.19</v>
      </c>
      <c r="V136" s="69">
        <f t="shared" si="255"/>
        <v>0</v>
      </c>
      <c r="W136" s="69">
        <f t="shared" si="255"/>
        <v>0</v>
      </c>
      <c r="X136" s="69">
        <f t="shared" si="255"/>
        <v>0</v>
      </c>
      <c r="Y136" s="69">
        <f t="shared" si="255"/>
        <v>0</v>
      </c>
      <c r="Z136" s="69">
        <f t="shared" si="255"/>
        <v>0</v>
      </c>
      <c r="AA136" s="69">
        <f t="shared" si="255"/>
        <v>2496.4699999999998</v>
      </c>
      <c r="AB136" s="69">
        <f t="shared" si="255"/>
        <v>0</v>
      </c>
      <c r="AC136" s="69">
        <f t="shared" si="255"/>
        <v>0</v>
      </c>
      <c r="AD136" s="69">
        <f t="shared" si="255"/>
        <v>0</v>
      </c>
      <c r="AE136" s="69">
        <f t="shared" si="255"/>
        <v>0</v>
      </c>
      <c r="AF136" s="69">
        <f t="shared" si="255"/>
        <v>0</v>
      </c>
      <c r="AG136" s="69">
        <f t="shared" si="255"/>
        <v>69.67</v>
      </c>
      <c r="AH136" s="69">
        <f t="shared" si="255"/>
        <v>0</v>
      </c>
      <c r="AI136" s="69">
        <f t="shared" si="255"/>
        <v>0</v>
      </c>
      <c r="AJ136" s="69">
        <f t="shared" si="255"/>
        <v>0</v>
      </c>
      <c r="AK136" s="69">
        <f t="shared" si="255"/>
        <v>0</v>
      </c>
      <c r="AL136" s="69">
        <f t="shared" si="255"/>
        <v>0</v>
      </c>
      <c r="AM136" s="69">
        <f t="shared" si="255"/>
        <v>301.89999999999998</v>
      </c>
      <c r="AN136" s="69">
        <f t="shared" si="255"/>
        <v>0</v>
      </c>
      <c r="AO136" s="69">
        <f t="shared" si="255"/>
        <v>0</v>
      </c>
      <c r="AP136" s="69">
        <f t="shared" si="255"/>
        <v>0</v>
      </c>
      <c r="AQ136" s="69">
        <f t="shared" si="255"/>
        <v>0</v>
      </c>
      <c r="AR136" s="69">
        <f t="shared" si="255"/>
        <v>0</v>
      </c>
      <c r="AS136" s="69">
        <f t="shared" si="255"/>
        <v>627.02</v>
      </c>
      <c r="AT136" s="69">
        <f t="shared" si="255"/>
        <v>0</v>
      </c>
      <c r="AU136" s="69">
        <f t="shared" si="255"/>
        <v>0</v>
      </c>
      <c r="AV136" s="69">
        <f t="shared" si="255"/>
        <v>0</v>
      </c>
      <c r="AW136" s="69">
        <f t="shared" si="255"/>
        <v>0</v>
      </c>
      <c r="AX136" s="69">
        <f t="shared" si="255"/>
        <v>0</v>
      </c>
      <c r="AY136" s="69">
        <f t="shared" si="255"/>
        <v>0</v>
      </c>
      <c r="AZ136" s="69">
        <f t="shared" si="255"/>
        <v>0</v>
      </c>
      <c r="BA136" s="69">
        <f t="shared" si="255"/>
        <v>0</v>
      </c>
      <c r="BB136" s="69">
        <f t="shared" si="255"/>
        <v>0</v>
      </c>
      <c r="BC136" s="69">
        <f t="shared" si="255"/>
        <v>0</v>
      </c>
      <c r="BD136" s="69">
        <f t="shared" si="255"/>
        <v>0</v>
      </c>
      <c r="BE136" s="69">
        <f t="shared" si="255"/>
        <v>0</v>
      </c>
      <c r="BF136" s="69">
        <f t="shared" si="255"/>
        <v>0</v>
      </c>
      <c r="BG136" s="69">
        <f t="shared" si="255"/>
        <v>0</v>
      </c>
      <c r="BH136" s="69">
        <f t="shared" si="255"/>
        <v>0</v>
      </c>
      <c r="BI136" s="69">
        <f t="shared" si="255"/>
        <v>0</v>
      </c>
      <c r="BJ136" s="69">
        <f t="shared" si="255"/>
        <v>0</v>
      </c>
      <c r="BK136" s="69">
        <f t="shared" si="255"/>
        <v>12029.5</v>
      </c>
      <c r="BL136" s="69">
        <f t="shared" si="255"/>
        <v>0</v>
      </c>
      <c r="BM136" s="69">
        <f t="shared" si="255"/>
        <v>0</v>
      </c>
      <c r="BN136" s="69">
        <f t="shared" si="255"/>
        <v>0</v>
      </c>
      <c r="BO136" s="69">
        <f t="shared" si="255"/>
        <v>0</v>
      </c>
      <c r="BP136" s="69">
        <f t="shared" ref="BP136:BX136" si="256">ROUND((BP29+BP17+BP21+BP25+BP28+BP31+BP35+BP40+BP42+BP43+BP45+BP46+BP47+BP49+BP51+BP53+BP81+BP110+BP113+BP116+BP117+BP118+BP119+BP96),2)</f>
        <v>0</v>
      </c>
      <c r="BQ136" s="69">
        <f t="shared" si="256"/>
        <v>0</v>
      </c>
      <c r="BR136" s="69">
        <f t="shared" si="256"/>
        <v>0</v>
      </c>
      <c r="BS136" s="69">
        <f t="shared" si="256"/>
        <v>0</v>
      </c>
      <c r="BT136" s="69">
        <f t="shared" si="256"/>
        <v>0</v>
      </c>
      <c r="BU136" s="69">
        <f t="shared" si="256"/>
        <v>0</v>
      </c>
      <c r="BV136" s="69">
        <f t="shared" si="256"/>
        <v>0</v>
      </c>
      <c r="BW136" s="69">
        <f t="shared" si="256"/>
        <v>0</v>
      </c>
      <c r="BX136" s="69">
        <f t="shared" si="256"/>
        <v>0</v>
      </c>
      <c r="BY136" s="69">
        <f>ROUND((BY29+BY17+BY21+BY25+BY28+BY31+BY35+BY40+BY42+BY43+BY45+BY46+BY47+BY49+BY51+BY53+BY81+BY110+BY113+BY116+BY117+BY118+BY119+BY96),2)</f>
        <v>12029.5</v>
      </c>
      <c r="BZ136" s="69">
        <f>ROUND((BZ29+BZ17+BZ21+BZ25+BZ28+BZ31+BZ35+BZ40+BZ42+BZ43+BZ45+BZ46+BZ47+BZ49+BZ51+BZ53+BZ81+BZ110+BZ113+BZ116+BZ117+BZ118+BZ119+BZ96),2)</f>
        <v>0</v>
      </c>
      <c r="CA136" s="69">
        <f>ROUND((CA29+CA17+CA21+CA25+CA28+CA31+CA35+CA40+CA42+CA43+CA45+CA46+CA47+CA49+CA51+CA53+CA81+CA110+CA113+CA116+CA117+CA118+CA119+CA96),2)</f>
        <v>12029.5</v>
      </c>
    </row>
    <row r="137" spans="1:80" ht="22.5" customHeight="1" x14ac:dyDescent="0.25">
      <c r="A137" s="128" t="s">
        <v>81</v>
      </c>
      <c r="B137" s="6"/>
      <c r="C137" s="129">
        <f>C135+C136</f>
        <v>5999.85</v>
      </c>
      <c r="D137" s="129">
        <f t="shared" ref="D137:BO137" si="257">D135+D136</f>
        <v>0</v>
      </c>
      <c r="E137" s="129">
        <f t="shared" si="257"/>
        <v>0</v>
      </c>
      <c r="F137" s="129">
        <f t="shared" si="257"/>
        <v>0</v>
      </c>
      <c r="G137" s="129">
        <f t="shared" si="257"/>
        <v>0</v>
      </c>
      <c r="H137" s="129">
        <f t="shared" si="257"/>
        <v>0</v>
      </c>
      <c r="I137" s="129">
        <f t="shared" si="257"/>
        <v>0</v>
      </c>
      <c r="J137" s="129">
        <f t="shared" si="257"/>
        <v>0</v>
      </c>
      <c r="K137" s="129">
        <f t="shared" si="257"/>
        <v>0</v>
      </c>
      <c r="L137" s="129">
        <f t="shared" si="257"/>
        <v>0</v>
      </c>
      <c r="M137" s="129">
        <f t="shared" si="257"/>
        <v>0</v>
      </c>
      <c r="N137" s="129">
        <f t="shared" si="257"/>
        <v>0</v>
      </c>
      <c r="O137" s="129">
        <f t="shared" si="257"/>
        <v>139.81</v>
      </c>
      <c r="P137" s="129">
        <f t="shared" si="257"/>
        <v>0</v>
      </c>
      <c r="Q137" s="129">
        <f t="shared" si="257"/>
        <v>0</v>
      </c>
      <c r="R137" s="129">
        <f t="shared" si="257"/>
        <v>0</v>
      </c>
      <c r="S137" s="129">
        <f t="shared" si="257"/>
        <v>0</v>
      </c>
      <c r="T137" s="129">
        <f t="shared" si="257"/>
        <v>0</v>
      </c>
      <c r="U137" s="129">
        <f t="shared" si="257"/>
        <v>2423.2400000000002</v>
      </c>
      <c r="V137" s="129">
        <f t="shared" si="257"/>
        <v>0</v>
      </c>
      <c r="W137" s="129">
        <f t="shared" si="257"/>
        <v>0</v>
      </c>
      <c r="X137" s="129">
        <f t="shared" si="257"/>
        <v>0</v>
      </c>
      <c r="Y137" s="129">
        <f t="shared" si="257"/>
        <v>0</v>
      </c>
      <c r="Z137" s="129">
        <f t="shared" si="257"/>
        <v>0</v>
      </c>
      <c r="AA137" s="129">
        <f t="shared" si="257"/>
        <v>2504.79</v>
      </c>
      <c r="AB137" s="129">
        <f t="shared" si="257"/>
        <v>0</v>
      </c>
      <c r="AC137" s="129">
        <f t="shared" si="257"/>
        <v>0</v>
      </c>
      <c r="AD137" s="129">
        <f t="shared" si="257"/>
        <v>0</v>
      </c>
      <c r="AE137" s="129">
        <f t="shared" si="257"/>
        <v>0</v>
      </c>
      <c r="AF137" s="129">
        <f t="shared" si="257"/>
        <v>0</v>
      </c>
      <c r="AG137" s="129">
        <f t="shared" si="257"/>
        <v>69.900000000000006</v>
      </c>
      <c r="AH137" s="129">
        <f t="shared" si="257"/>
        <v>0</v>
      </c>
      <c r="AI137" s="129">
        <f t="shared" si="257"/>
        <v>0</v>
      </c>
      <c r="AJ137" s="129">
        <f t="shared" si="257"/>
        <v>0</v>
      </c>
      <c r="AK137" s="129">
        <f t="shared" si="257"/>
        <v>0</v>
      </c>
      <c r="AL137" s="129">
        <f t="shared" si="257"/>
        <v>0</v>
      </c>
      <c r="AM137" s="129">
        <f t="shared" si="257"/>
        <v>302.90999999999997</v>
      </c>
      <c r="AN137" s="129">
        <f t="shared" si="257"/>
        <v>0</v>
      </c>
      <c r="AO137" s="129">
        <f t="shared" si="257"/>
        <v>0</v>
      </c>
      <c r="AP137" s="129">
        <f t="shared" si="257"/>
        <v>0</v>
      </c>
      <c r="AQ137" s="129">
        <f t="shared" si="257"/>
        <v>0</v>
      </c>
      <c r="AR137" s="129">
        <f t="shared" si="257"/>
        <v>0</v>
      </c>
      <c r="AS137" s="129">
        <f t="shared" si="257"/>
        <v>629.11</v>
      </c>
      <c r="AT137" s="129">
        <f t="shared" si="257"/>
        <v>0</v>
      </c>
      <c r="AU137" s="129">
        <f t="shared" si="257"/>
        <v>0</v>
      </c>
      <c r="AV137" s="129">
        <f t="shared" si="257"/>
        <v>0</v>
      </c>
      <c r="AW137" s="129">
        <f t="shared" si="257"/>
        <v>0</v>
      </c>
      <c r="AX137" s="129">
        <f t="shared" si="257"/>
        <v>0</v>
      </c>
      <c r="AY137" s="129">
        <f t="shared" si="257"/>
        <v>0</v>
      </c>
      <c r="AZ137" s="129">
        <f t="shared" si="257"/>
        <v>0</v>
      </c>
      <c r="BA137" s="129">
        <f t="shared" si="257"/>
        <v>0</v>
      </c>
      <c r="BB137" s="129">
        <f t="shared" si="257"/>
        <v>0</v>
      </c>
      <c r="BC137" s="129">
        <f t="shared" si="257"/>
        <v>0</v>
      </c>
      <c r="BD137" s="129">
        <f t="shared" si="257"/>
        <v>0</v>
      </c>
      <c r="BE137" s="129">
        <f t="shared" si="257"/>
        <v>0</v>
      </c>
      <c r="BF137" s="129">
        <f t="shared" si="257"/>
        <v>0</v>
      </c>
      <c r="BG137" s="129">
        <f t="shared" si="257"/>
        <v>0</v>
      </c>
      <c r="BH137" s="129">
        <f t="shared" si="257"/>
        <v>0</v>
      </c>
      <c r="BI137" s="129">
        <f t="shared" si="257"/>
        <v>0</v>
      </c>
      <c r="BJ137" s="129">
        <f t="shared" si="257"/>
        <v>0</v>
      </c>
      <c r="BK137" s="129">
        <f>BK135+BK136</f>
        <v>12069.6</v>
      </c>
      <c r="BL137" s="129">
        <f t="shared" si="257"/>
        <v>0</v>
      </c>
      <c r="BM137" s="129">
        <f t="shared" si="257"/>
        <v>0</v>
      </c>
      <c r="BN137" s="129">
        <f t="shared" si="257"/>
        <v>0</v>
      </c>
      <c r="BO137" s="129">
        <f t="shared" si="257"/>
        <v>0</v>
      </c>
      <c r="BP137" s="129">
        <f t="shared" ref="BP137:BX137" si="258">BP135+BP136</f>
        <v>0</v>
      </c>
      <c r="BQ137" s="129">
        <f t="shared" si="258"/>
        <v>0</v>
      </c>
      <c r="BR137" s="129">
        <f t="shared" si="258"/>
        <v>0</v>
      </c>
      <c r="BS137" s="129">
        <f t="shared" si="258"/>
        <v>0</v>
      </c>
      <c r="BT137" s="129">
        <f t="shared" si="258"/>
        <v>0</v>
      </c>
      <c r="BU137" s="129">
        <f t="shared" si="258"/>
        <v>0</v>
      </c>
      <c r="BV137" s="129">
        <f t="shared" si="258"/>
        <v>0</v>
      </c>
      <c r="BW137" s="129">
        <f t="shared" si="258"/>
        <v>0</v>
      </c>
      <c r="BX137" s="129">
        <f t="shared" si="258"/>
        <v>0</v>
      </c>
      <c r="BY137" s="129">
        <f>BY135+BY136</f>
        <v>12069.6</v>
      </c>
      <c r="BZ137" s="129">
        <f>BZ135+BZ136</f>
        <v>0</v>
      </c>
      <c r="CA137" s="129">
        <f>CA135+CA136</f>
        <v>12069.6</v>
      </c>
    </row>
    <row r="138" spans="1:80" ht="17.25" customHeight="1" x14ac:dyDescent="0.25">
      <c r="A138" s="381" t="s">
        <v>82</v>
      </c>
      <c r="B138" s="7"/>
      <c r="C138" s="278">
        <f>C97+C125</f>
        <v>1336.117</v>
      </c>
      <c r="D138" s="278">
        <f t="shared" ref="D138:BO138" si="259">D97+D125</f>
        <v>0</v>
      </c>
      <c r="E138" s="278">
        <f t="shared" si="259"/>
        <v>0</v>
      </c>
      <c r="F138" s="278">
        <f t="shared" si="259"/>
        <v>0</v>
      </c>
      <c r="G138" s="278">
        <f t="shared" si="259"/>
        <v>0</v>
      </c>
      <c r="H138" s="278">
        <f t="shared" si="259"/>
        <v>0</v>
      </c>
      <c r="I138" s="278">
        <f t="shared" si="259"/>
        <v>0</v>
      </c>
      <c r="J138" s="278">
        <f t="shared" si="259"/>
        <v>0</v>
      </c>
      <c r="K138" s="278">
        <f t="shared" si="259"/>
        <v>0</v>
      </c>
      <c r="L138" s="278">
        <f t="shared" si="259"/>
        <v>0</v>
      </c>
      <c r="M138" s="278">
        <f t="shared" si="259"/>
        <v>0</v>
      </c>
      <c r="N138" s="278">
        <f t="shared" si="259"/>
        <v>0</v>
      </c>
      <c r="O138" s="278">
        <f t="shared" si="259"/>
        <v>31.132999999999999</v>
      </c>
      <c r="P138" s="278">
        <f t="shared" si="259"/>
        <v>0</v>
      </c>
      <c r="Q138" s="278">
        <f t="shared" si="259"/>
        <v>0</v>
      </c>
      <c r="R138" s="278">
        <f t="shared" si="259"/>
        <v>0</v>
      </c>
      <c r="S138" s="278">
        <f t="shared" si="259"/>
        <v>0</v>
      </c>
      <c r="T138" s="278">
        <f t="shared" si="259"/>
        <v>0</v>
      </c>
      <c r="U138" s="278">
        <f t="shared" si="259"/>
        <v>539.63499999999999</v>
      </c>
      <c r="V138" s="278">
        <f t="shared" si="259"/>
        <v>0</v>
      </c>
      <c r="W138" s="278">
        <f t="shared" si="259"/>
        <v>0</v>
      </c>
      <c r="X138" s="278">
        <f t="shared" si="259"/>
        <v>0</v>
      </c>
      <c r="Y138" s="278">
        <f t="shared" si="259"/>
        <v>0</v>
      </c>
      <c r="Z138" s="278">
        <f t="shared" si="259"/>
        <v>0</v>
      </c>
      <c r="AA138" s="278">
        <f t="shared" si="259"/>
        <v>557.79600000000005</v>
      </c>
      <c r="AB138" s="278">
        <f t="shared" si="259"/>
        <v>0</v>
      </c>
      <c r="AC138" s="278">
        <f t="shared" si="259"/>
        <v>0</v>
      </c>
      <c r="AD138" s="278">
        <f t="shared" si="259"/>
        <v>0</v>
      </c>
      <c r="AE138" s="278">
        <f t="shared" si="259"/>
        <v>0</v>
      </c>
      <c r="AF138" s="278">
        <f t="shared" si="259"/>
        <v>0</v>
      </c>
      <c r="AG138" s="278">
        <f t="shared" si="259"/>
        <v>15.567</v>
      </c>
      <c r="AH138" s="278">
        <f t="shared" si="259"/>
        <v>0</v>
      </c>
      <c r="AI138" s="278">
        <f t="shared" si="259"/>
        <v>0</v>
      </c>
      <c r="AJ138" s="278">
        <f t="shared" si="259"/>
        <v>0</v>
      </c>
      <c r="AK138" s="278">
        <f t="shared" si="259"/>
        <v>0</v>
      </c>
      <c r="AL138" s="278">
        <f t="shared" si="259"/>
        <v>0</v>
      </c>
      <c r="AM138" s="278">
        <f t="shared" si="259"/>
        <v>67.454000000000008</v>
      </c>
      <c r="AN138" s="278">
        <f t="shared" si="259"/>
        <v>0</v>
      </c>
      <c r="AO138" s="278">
        <f t="shared" si="259"/>
        <v>0</v>
      </c>
      <c r="AP138" s="278">
        <f t="shared" si="259"/>
        <v>0</v>
      </c>
      <c r="AQ138" s="278">
        <f t="shared" si="259"/>
        <v>0</v>
      </c>
      <c r="AR138" s="278">
        <f t="shared" si="259"/>
        <v>0</v>
      </c>
      <c r="AS138" s="278">
        <f t="shared" si="259"/>
        <v>140.09800000000001</v>
      </c>
      <c r="AT138" s="278">
        <f t="shared" si="259"/>
        <v>0</v>
      </c>
      <c r="AU138" s="278">
        <f t="shared" si="259"/>
        <v>0</v>
      </c>
      <c r="AV138" s="278">
        <f t="shared" si="259"/>
        <v>0</v>
      </c>
      <c r="AW138" s="278">
        <f t="shared" si="259"/>
        <v>0</v>
      </c>
      <c r="AX138" s="278">
        <f t="shared" si="259"/>
        <v>0</v>
      </c>
      <c r="AY138" s="278">
        <f t="shared" si="259"/>
        <v>0</v>
      </c>
      <c r="AZ138" s="278">
        <f t="shared" si="259"/>
        <v>0</v>
      </c>
      <c r="BA138" s="278">
        <f t="shared" si="259"/>
        <v>0</v>
      </c>
      <c r="BB138" s="278">
        <f t="shared" si="259"/>
        <v>0</v>
      </c>
      <c r="BC138" s="278">
        <f t="shared" si="259"/>
        <v>0</v>
      </c>
      <c r="BD138" s="278">
        <f t="shared" si="259"/>
        <v>0</v>
      </c>
      <c r="BE138" s="278">
        <f t="shared" si="259"/>
        <v>0</v>
      </c>
      <c r="BF138" s="278">
        <f t="shared" si="259"/>
        <v>0</v>
      </c>
      <c r="BG138" s="278">
        <f t="shared" si="259"/>
        <v>0</v>
      </c>
      <c r="BH138" s="278">
        <f t="shared" si="259"/>
        <v>0</v>
      </c>
      <c r="BI138" s="278">
        <f t="shared" si="259"/>
        <v>0</v>
      </c>
      <c r="BJ138" s="278">
        <f t="shared" si="259"/>
        <v>0</v>
      </c>
      <c r="BK138" s="278">
        <f>BK97+BK125</f>
        <v>2687.8</v>
      </c>
      <c r="BL138" s="278">
        <f t="shared" si="259"/>
        <v>0</v>
      </c>
      <c r="BM138" s="278">
        <f t="shared" si="259"/>
        <v>0</v>
      </c>
      <c r="BN138" s="278">
        <f t="shared" si="259"/>
        <v>0</v>
      </c>
      <c r="BO138" s="278">
        <f t="shared" si="259"/>
        <v>0</v>
      </c>
      <c r="BP138" s="278">
        <f t="shared" ref="BP138:BX138" si="260">BP97+BP125</f>
        <v>0</v>
      </c>
      <c r="BQ138" s="278">
        <f t="shared" si="260"/>
        <v>0</v>
      </c>
      <c r="BR138" s="278">
        <f t="shared" si="260"/>
        <v>0</v>
      </c>
      <c r="BS138" s="278">
        <f t="shared" si="260"/>
        <v>0</v>
      </c>
      <c r="BT138" s="278">
        <f t="shared" si="260"/>
        <v>0</v>
      </c>
      <c r="BU138" s="278">
        <f t="shared" si="260"/>
        <v>0</v>
      </c>
      <c r="BV138" s="278">
        <f t="shared" si="260"/>
        <v>0</v>
      </c>
      <c r="BW138" s="278">
        <f t="shared" si="260"/>
        <v>0</v>
      </c>
      <c r="BX138" s="278">
        <f t="shared" si="260"/>
        <v>0</v>
      </c>
      <c r="BY138" s="278">
        <f>BY97+BY125</f>
        <v>2687.8</v>
      </c>
      <c r="BZ138" s="278">
        <f>BZ97+BZ125</f>
        <v>0</v>
      </c>
      <c r="CA138" s="278">
        <f>CA97+CA125</f>
        <v>2687.8</v>
      </c>
    </row>
    <row r="139" spans="1:80" ht="30.75" customHeight="1" thickBot="1" x14ac:dyDescent="0.3">
      <c r="A139" s="382" t="s">
        <v>83</v>
      </c>
      <c r="B139" s="8"/>
      <c r="C139" s="383">
        <f>C137+C138</f>
        <v>7335.9670000000006</v>
      </c>
      <c r="D139" s="383">
        <f t="shared" ref="D139:BO139" si="261">D137+D138</f>
        <v>0</v>
      </c>
      <c r="E139" s="383">
        <f t="shared" si="261"/>
        <v>0</v>
      </c>
      <c r="F139" s="383">
        <f t="shared" si="261"/>
        <v>0</v>
      </c>
      <c r="G139" s="383">
        <f t="shared" si="261"/>
        <v>0</v>
      </c>
      <c r="H139" s="383">
        <f t="shared" si="261"/>
        <v>0</v>
      </c>
      <c r="I139" s="383">
        <f t="shared" si="261"/>
        <v>0</v>
      </c>
      <c r="J139" s="383">
        <f t="shared" si="261"/>
        <v>0</v>
      </c>
      <c r="K139" s="383">
        <f t="shared" si="261"/>
        <v>0</v>
      </c>
      <c r="L139" s="383">
        <f t="shared" si="261"/>
        <v>0</v>
      </c>
      <c r="M139" s="383">
        <f t="shared" si="261"/>
        <v>0</v>
      </c>
      <c r="N139" s="383">
        <f t="shared" si="261"/>
        <v>0</v>
      </c>
      <c r="O139" s="383">
        <f t="shared" si="261"/>
        <v>170.94300000000001</v>
      </c>
      <c r="P139" s="383">
        <f t="shared" si="261"/>
        <v>0</v>
      </c>
      <c r="Q139" s="383">
        <f t="shared" si="261"/>
        <v>0</v>
      </c>
      <c r="R139" s="383">
        <f t="shared" si="261"/>
        <v>0</v>
      </c>
      <c r="S139" s="383">
        <f t="shared" si="261"/>
        <v>0</v>
      </c>
      <c r="T139" s="383">
        <f t="shared" si="261"/>
        <v>0</v>
      </c>
      <c r="U139" s="383">
        <f t="shared" si="261"/>
        <v>2962.875</v>
      </c>
      <c r="V139" s="383">
        <f t="shared" si="261"/>
        <v>0</v>
      </c>
      <c r="W139" s="383">
        <f t="shared" si="261"/>
        <v>0</v>
      </c>
      <c r="X139" s="383">
        <f t="shared" si="261"/>
        <v>0</v>
      </c>
      <c r="Y139" s="383">
        <f t="shared" si="261"/>
        <v>0</v>
      </c>
      <c r="Z139" s="383">
        <f t="shared" si="261"/>
        <v>0</v>
      </c>
      <c r="AA139" s="383">
        <f t="shared" si="261"/>
        <v>3062.5860000000002</v>
      </c>
      <c r="AB139" s="383">
        <f t="shared" si="261"/>
        <v>0</v>
      </c>
      <c r="AC139" s="383">
        <f t="shared" si="261"/>
        <v>0</v>
      </c>
      <c r="AD139" s="383">
        <f t="shared" si="261"/>
        <v>0</v>
      </c>
      <c r="AE139" s="383">
        <f t="shared" si="261"/>
        <v>0</v>
      </c>
      <c r="AF139" s="383">
        <f t="shared" si="261"/>
        <v>0</v>
      </c>
      <c r="AG139" s="383">
        <f t="shared" si="261"/>
        <v>85.467000000000013</v>
      </c>
      <c r="AH139" s="383">
        <f t="shared" si="261"/>
        <v>0</v>
      </c>
      <c r="AI139" s="383">
        <f t="shared" si="261"/>
        <v>0</v>
      </c>
      <c r="AJ139" s="383">
        <f t="shared" si="261"/>
        <v>0</v>
      </c>
      <c r="AK139" s="383">
        <f t="shared" si="261"/>
        <v>0</v>
      </c>
      <c r="AL139" s="383">
        <f t="shared" si="261"/>
        <v>0</v>
      </c>
      <c r="AM139" s="383">
        <f t="shared" si="261"/>
        <v>370.36399999999998</v>
      </c>
      <c r="AN139" s="383">
        <f t="shared" si="261"/>
        <v>0</v>
      </c>
      <c r="AO139" s="383">
        <f t="shared" si="261"/>
        <v>0</v>
      </c>
      <c r="AP139" s="383">
        <f t="shared" si="261"/>
        <v>0</v>
      </c>
      <c r="AQ139" s="383">
        <f t="shared" si="261"/>
        <v>0</v>
      </c>
      <c r="AR139" s="383">
        <f t="shared" si="261"/>
        <v>0</v>
      </c>
      <c r="AS139" s="383">
        <f t="shared" si="261"/>
        <v>769.20800000000008</v>
      </c>
      <c r="AT139" s="383">
        <f t="shared" si="261"/>
        <v>0</v>
      </c>
      <c r="AU139" s="383">
        <f t="shared" si="261"/>
        <v>0</v>
      </c>
      <c r="AV139" s="383">
        <f t="shared" si="261"/>
        <v>0</v>
      </c>
      <c r="AW139" s="383">
        <f t="shared" si="261"/>
        <v>0</v>
      </c>
      <c r="AX139" s="383">
        <f t="shared" si="261"/>
        <v>0</v>
      </c>
      <c r="AY139" s="383">
        <f t="shared" si="261"/>
        <v>0</v>
      </c>
      <c r="AZ139" s="383">
        <f t="shared" si="261"/>
        <v>0</v>
      </c>
      <c r="BA139" s="383">
        <f t="shared" si="261"/>
        <v>0</v>
      </c>
      <c r="BB139" s="383">
        <f t="shared" si="261"/>
        <v>0</v>
      </c>
      <c r="BC139" s="383">
        <f t="shared" si="261"/>
        <v>0</v>
      </c>
      <c r="BD139" s="383">
        <f t="shared" si="261"/>
        <v>0</v>
      </c>
      <c r="BE139" s="383">
        <f t="shared" si="261"/>
        <v>0</v>
      </c>
      <c r="BF139" s="383">
        <f t="shared" si="261"/>
        <v>0</v>
      </c>
      <c r="BG139" s="383">
        <f t="shared" si="261"/>
        <v>0</v>
      </c>
      <c r="BH139" s="383">
        <f t="shared" si="261"/>
        <v>0</v>
      </c>
      <c r="BI139" s="383">
        <f t="shared" si="261"/>
        <v>0</v>
      </c>
      <c r="BJ139" s="383">
        <f t="shared" si="261"/>
        <v>0</v>
      </c>
      <c r="BK139" s="383">
        <f t="shared" si="261"/>
        <v>14757.400000000001</v>
      </c>
      <c r="BL139" s="383">
        <f t="shared" si="261"/>
        <v>0</v>
      </c>
      <c r="BM139" s="383">
        <f t="shared" si="261"/>
        <v>0</v>
      </c>
      <c r="BN139" s="383">
        <f t="shared" si="261"/>
        <v>0</v>
      </c>
      <c r="BO139" s="383">
        <f t="shared" si="261"/>
        <v>0</v>
      </c>
      <c r="BP139" s="383">
        <f t="shared" ref="BP139:BX139" si="262">BP137+BP138</f>
        <v>0</v>
      </c>
      <c r="BQ139" s="383">
        <f t="shared" si="262"/>
        <v>0</v>
      </c>
      <c r="BR139" s="383">
        <f t="shared" si="262"/>
        <v>0</v>
      </c>
      <c r="BS139" s="383">
        <f t="shared" si="262"/>
        <v>0</v>
      </c>
      <c r="BT139" s="383">
        <f t="shared" si="262"/>
        <v>0</v>
      </c>
      <c r="BU139" s="383">
        <f t="shared" si="262"/>
        <v>0</v>
      </c>
      <c r="BV139" s="383">
        <f t="shared" si="262"/>
        <v>0</v>
      </c>
      <c r="BW139" s="383">
        <f t="shared" si="262"/>
        <v>0</v>
      </c>
      <c r="BX139" s="383">
        <f t="shared" si="262"/>
        <v>0</v>
      </c>
      <c r="BY139" s="383">
        <f>BY137+BY138</f>
        <v>14757.400000000001</v>
      </c>
      <c r="BZ139" s="383">
        <f>BZ137+BZ138</f>
        <v>0</v>
      </c>
      <c r="CA139" s="383">
        <f>CA137+CA138</f>
        <v>14757.400000000001</v>
      </c>
    </row>
    <row r="140" spans="1:80" ht="13.8" thickBot="1" x14ac:dyDescent="0.3">
      <c r="A140" s="2" t="s">
        <v>84</v>
      </c>
      <c r="C140" s="9"/>
      <c r="D140" s="4"/>
      <c r="E140" s="4"/>
      <c r="F140" s="4"/>
      <c r="G140" s="4"/>
      <c r="H140" s="384"/>
      <c r="I140" s="4"/>
      <c r="J140" s="4"/>
      <c r="K140" s="4"/>
      <c r="L140" s="4"/>
      <c r="M140" s="4"/>
      <c r="N140" s="384"/>
      <c r="O140" s="4"/>
      <c r="P140" s="384"/>
      <c r="Q140" s="4"/>
      <c r="R140" s="4"/>
      <c r="S140" s="4"/>
      <c r="T140" s="50"/>
      <c r="U140" s="9"/>
      <c r="V140" s="384"/>
      <c r="W140" s="4"/>
      <c r="X140" s="4"/>
      <c r="Y140" s="4"/>
      <c r="Z140" s="4"/>
      <c r="AA140" s="4"/>
      <c r="AB140" s="384"/>
      <c r="AC140" s="4"/>
      <c r="AD140" s="4"/>
      <c r="AE140" s="4"/>
      <c r="AF140" s="4"/>
      <c r="AG140" s="4"/>
      <c r="AH140" s="384"/>
      <c r="AI140" s="4"/>
      <c r="AJ140" s="4"/>
      <c r="AK140" s="4"/>
      <c r="AL140" s="50"/>
      <c r="AM140" s="9"/>
      <c r="AN140" s="4"/>
      <c r="AO140" s="4"/>
      <c r="AP140" s="384"/>
      <c r="AQ140" s="4"/>
      <c r="AR140" s="4"/>
      <c r="AS140" s="4"/>
      <c r="AT140" s="4"/>
      <c r="AU140" s="4"/>
      <c r="AV140" s="4"/>
      <c r="AW140" s="384"/>
      <c r="AX140" s="4"/>
      <c r="AY140" s="4"/>
      <c r="AZ140" s="4"/>
      <c r="BA140" s="4"/>
      <c r="BB140" s="384"/>
      <c r="BC140" s="4"/>
      <c r="BD140" s="50"/>
      <c r="BE140" s="4"/>
      <c r="BF140" s="4"/>
      <c r="BG140" s="4"/>
      <c r="BH140" s="4"/>
      <c r="BI140" s="4"/>
      <c r="BJ140" s="4"/>
      <c r="BK140" s="101"/>
      <c r="BL140" s="385"/>
      <c r="BM140" s="101"/>
      <c r="BN140" s="386"/>
      <c r="BO140" s="101"/>
      <c r="BP140" s="386"/>
      <c r="BQ140" s="101"/>
      <c r="BR140" s="386"/>
      <c r="BS140" s="101"/>
      <c r="BT140" s="386"/>
      <c r="BU140" s="101"/>
      <c r="BV140" s="386"/>
      <c r="BW140" s="101"/>
      <c r="BX140" s="386"/>
      <c r="BY140" s="385"/>
      <c r="BZ140" s="385"/>
      <c r="CA140" s="386"/>
    </row>
    <row r="141" spans="1:80" ht="26.4" x14ac:dyDescent="0.25">
      <c r="A141" s="151" t="s">
        <v>85</v>
      </c>
      <c r="B141" s="5"/>
      <c r="C141" s="387">
        <f>IFERROR(ROUND(C135/C131*1000,2),0)</f>
        <v>38.700000000000003</v>
      </c>
      <c r="D141" s="388">
        <f t="shared" ref="D141:BO141" si="263">IFERROR(ROUND(D135/D131*1000,2),0)</f>
        <v>0</v>
      </c>
      <c r="E141" s="388">
        <f t="shared" si="263"/>
        <v>0</v>
      </c>
      <c r="F141" s="388">
        <f t="shared" si="263"/>
        <v>0</v>
      </c>
      <c r="G141" s="388">
        <f t="shared" si="263"/>
        <v>0</v>
      </c>
      <c r="H141" s="388">
        <f t="shared" si="263"/>
        <v>0</v>
      </c>
      <c r="I141" s="388">
        <f t="shared" si="263"/>
        <v>0</v>
      </c>
      <c r="J141" s="388">
        <f t="shared" si="263"/>
        <v>0</v>
      </c>
      <c r="K141" s="388">
        <f t="shared" si="263"/>
        <v>0</v>
      </c>
      <c r="L141" s="388">
        <f t="shared" si="263"/>
        <v>0</v>
      </c>
      <c r="M141" s="388">
        <f t="shared" si="263"/>
        <v>0</v>
      </c>
      <c r="N141" s="388">
        <f t="shared" si="263"/>
        <v>0</v>
      </c>
      <c r="O141" s="388">
        <f t="shared" si="263"/>
        <v>39.17</v>
      </c>
      <c r="P141" s="388">
        <f t="shared" si="263"/>
        <v>0</v>
      </c>
      <c r="Q141" s="388">
        <f t="shared" si="263"/>
        <v>0</v>
      </c>
      <c r="R141" s="388">
        <f t="shared" si="263"/>
        <v>0</v>
      </c>
      <c r="S141" s="388">
        <f t="shared" si="263"/>
        <v>0</v>
      </c>
      <c r="T141" s="389">
        <f t="shared" si="263"/>
        <v>0</v>
      </c>
      <c r="U141" s="387">
        <f t="shared" si="263"/>
        <v>38.700000000000003</v>
      </c>
      <c r="V141" s="388">
        <f t="shared" si="263"/>
        <v>0</v>
      </c>
      <c r="W141" s="388">
        <f t="shared" si="263"/>
        <v>0</v>
      </c>
      <c r="X141" s="388">
        <f t="shared" si="263"/>
        <v>0</v>
      </c>
      <c r="Y141" s="388">
        <f t="shared" si="263"/>
        <v>0</v>
      </c>
      <c r="Z141" s="388">
        <f t="shared" si="263"/>
        <v>0</v>
      </c>
      <c r="AA141" s="388">
        <f t="shared" si="263"/>
        <v>38.700000000000003</v>
      </c>
      <c r="AB141" s="388">
        <f t="shared" si="263"/>
        <v>0</v>
      </c>
      <c r="AC141" s="388">
        <f t="shared" si="263"/>
        <v>0</v>
      </c>
      <c r="AD141" s="388">
        <f t="shared" si="263"/>
        <v>0</v>
      </c>
      <c r="AE141" s="388">
        <f t="shared" si="263"/>
        <v>0</v>
      </c>
      <c r="AF141" s="388">
        <f t="shared" si="263"/>
        <v>0</v>
      </c>
      <c r="AG141" s="388">
        <f t="shared" si="263"/>
        <v>38.33</v>
      </c>
      <c r="AH141" s="388">
        <f t="shared" si="263"/>
        <v>0</v>
      </c>
      <c r="AI141" s="388">
        <f t="shared" si="263"/>
        <v>0</v>
      </c>
      <c r="AJ141" s="388">
        <f t="shared" si="263"/>
        <v>0</v>
      </c>
      <c r="AK141" s="388">
        <f t="shared" si="263"/>
        <v>0</v>
      </c>
      <c r="AL141" s="389">
        <f t="shared" si="263"/>
        <v>0</v>
      </c>
      <c r="AM141" s="387">
        <f t="shared" si="263"/>
        <v>38.85</v>
      </c>
      <c r="AN141" s="388">
        <f t="shared" si="263"/>
        <v>0</v>
      </c>
      <c r="AO141" s="388">
        <f t="shared" si="263"/>
        <v>0</v>
      </c>
      <c r="AP141" s="388">
        <f t="shared" si="263"/>
        <v>0</v>
      </c>
      <c r="AQ141" s="388">
        <f t="shared" si="263"/>
        <v>0</v>
      </c>
      <c r="AR141" s="388">
        <f t="shared" si="263"/>
        <v>0</v>
      </c>
      <c r="AS141" s="388">
        <f t="shared" si="263"/>
        <v>38.700000000000003</v>
      </c>
      <c r="AT141" s="388">
        <f t="shared" si="263"/>
        <v>0</v>
      </c>
      <c r="AU141" s="388">
        <f t="shared" si="263"/>
        <v>0</v>
      </c>
      <c r="AV141" s="388">
        <f t="shared" si="263"/>
        <v>0</v>
      </c>
      <c r="AW141" s="388">
        <f t="shared" si="263"/>
        <v>0</v>
      </c>
      <c r="AX141" s="388">
        <f t="shared" si="263"/>
        <v>0</v>
      </c>
      <c r="AY141" s="388">
        <f t="shared" si="263"/>
        <v>0</v>
      </c>
      <c r="AZ141" s="388">
        <f t="shared" si="263"/>
        <v>0</v>
      </c>
      <c r="BA141" s="388">
        <f t="shared" si="263"/>
        <v>0</v>
      </c>
      <c r="BB141" s="388">
        <f t="shared" si="263"/>
        <v>0</v>
      </c>
      <c r="BC141" s="388">
        <f t="shared" si="263"/>
        <v>0</v>
      </c>
      <c r="BD141" s="389">
        <f t="shared" si="263"/>
        <v>0</v>
      </c>
      <c r="BE141" s="390">
        <f t="shared" si="263"/>
        <v>0</v>
      </c>
      <c r="BF141" s="388">
        <f t="shared" si="263"/>
        <v>0</v>
      </c>
      <c r="BG141" s="388">
        <f t="shared" si="263"/>
        <v>0</v>
      </c>
      <c r="BH141" s="388">
        <f t="shared" si="263"/>
        <v>0</v>
      </c>
      <c r="BI141" s="388">
        <f t="shared" si="263"/>
        <v>0</v>
      </c>
      <c r="BJ141" s="391">
        <f t="shared" si="263"/>
        <v>0</v>
      </c>
      <c r="BK141" s="387">
        <f t="shared" si="263"/>
        <v>38.71</v>
      </c>
      <c r="BL141" s="391">
        <f t="shared" si="263"/>
        <v>0</v>
      </c>
      <c r="BM141" s="387">
        <f t="shared" si="263"/>
        <v>0</v>
      </c>
      <c r="BN141" s="389">
        <f t="shared" si="263"/>
        <v>0</v>
      </c>
      <c r="BO141" s="387">
        <f t="shared" si="263"/>
        <v>0</v>
      </c>
      <c r="BP141" s="389">
        <f t="shared" ref="BP141:BX141" si="264">IFERROR(ROUND(BP135/BP131*1000,2),0)</f>
        <v>0</v>
      </c>
      <c r="BQ141" s="387">
        <f t="shared" si="264"/>
        <v>0</v>
      </c>
      <c r="BR141" s="389">
        <f t="shared" si="264"/>
        <v>0</v>
      </c>
      <c r="BS141" s="387">
        <f t="shared" si="264"/>
        <v>0</v>
      </c>
      <c r="BT141" s="389">
        <f t="shared" si="264"/>
        <v>0</v>
      </c>
      <c r="BU141" s="387">
        <f t="shared" si="264"/>
        <v>0</v>
      </c>
      <c r="BV141" s="389">
        <f t="shared" si="264"/>
        <v>0</v>
      </c>
      <c r="BW141" s="387">
        <f t="shared" si="264"/>
        <v>0</v>
      </c>
      <c r="BX141" s="389">
        <f t="shared" si="264"/>
        <v>0</v>
      </c>
      <c r="BY141" s="390">
        <f>IFERROR(ROUND(BY135/BY131*1000,2),0)</f>
        <v>38.71</v>
      </c>
      <c r="BZ141" s="388">
        <f>IFERROR(ROUND(BZ135/BZ131*1000,2),0)</f>
        <v>0</v>
      </c>
      <c r="CA141" s="389">
        <f>IFERROR(ROUND(CA135/CA131*1000,2),0)</f>
        <v>38.71</v>
      </c>
    </row>
    <row r="142" spans="1:80" ht="26.4" x14ac:dyDescent="0.25">
      <c r="A142" s="184" t="s">
        <v>80</v>
      </c>
      <c r="B142" s="3"/>
      <c r="C142" s="392">
        <f>IFERROR(ROUND(C136/C131*1000,2),0)</f>
        <v>11611.5</v>
      </c>
      <c r="D142" s="393">
        <f t="shared" ref="D142:BO142" si="265">IFERROR(ROUND(D136/D131*1000,2),0)</f>
        <v>0</v>
      </c>
      <c r="E142" s="393">
        <f t="shared" si="265"/>
        <v>0</v>
      </c>
      <c r="F142" s="393">
        <f t="shared" si="265"/>
        <v>0</v>
      </c>
      <c r="G142" s="393">
        <f t="shared" si="265"/>
        <v>0</v>
      </c>
      <c r="H142" s="393">
        <f t="shared" si="265"/>
        <v>0</v>
      </c>
      <c r="I142" s="393">
        <f t="shared" si="265"/>
        <v>0</v>
      </c>
      <c r="J142" s="393">
        <f t="shared" si="265"/>
        <v>0</v>
      </c>
      <c r="K142" s="393">
        <f t="shared" si="265"/>
        <v>0</v>
      </c>
      <c r="L142" s="393">
        <f t="shared" si="265"/>
        <v>0</v>
      </c>
      <c r="M142" s="393">
        <f t="shared" si="265"/>
        <v>0</v>
      </c>
      <c r="N142" s="393">
        <f t="shared" si="265"/>
        <v>0</v>
      </c>
      <c r="O142" s="393">
        <f t="shared" si="265"/>
        <v>11611.67</v>
      </c>
      <c r="P142" s="393">
        <f t="shared" si="265"/>
        <v>0</v>
      </c>
      <c r="Q142" s="393">
        <f t="shared" si="265"/>
        <v>0</v>
      </c>
      <c r="R142" s="393">
        <f t="shared" si="265"/>
        <v>0</v>
      </c>
      <c r="S142" s="393">
        <f t="shared" si="265"/>
        <v>0</v>
      </c>
      <c r="T142" s="394">
        <f t="shared" si="265"/>
        <v>0</v>
      </c>
      <c r="U142" s="392">
        <f t="shared" si="265"/>
        <v>11611.49</v>
      </c>
      <c r="V142" s="393">
        <f t="shared" si="265"/>
        <v>0</v>
      </c>
      <c r="W142" s="393">
        <f t="shared" si="265"/>
        <v>0</v>
      </c>
      <c r="X142" s="393">
        <f t="shared" si="265"/>
        <v>0</v>
      </c>
      <c r="Y142" s="393">
        <f t="shared" si="265"/>
        <v>0</v>
      </c>
      <c r="Z142" s="393">
        <f t="shared" si="265"/>
        <v>0</v>
      </c>
      <c r="AA142" s="393">
        <f t="shared" si="265"/>
        <v>11611.49</v>
      </c>
      <c r="AB142" s="393">
        <f t="shared" si="265"/>
        <v>0</v>
      </c>
      <c r="AC142" s="393">
        <f t="shared" si="265"/>
        <v>0</v>
      </c>
      <c r="AD142" s="393">
        <f t="shared" si="265"/>
        <v>0</v>
      </c>
      <c r="AE142" s="393">
        <f t="shared" si="265"/>
        <v>0</v>
      </c>
      <c r="AF142" s="393">
        <f t="shared" si="265"/>
        <v>0</v>
      </c>
      <c r="AG142" s="393">
        <f t="shared" si="265"/>
        <v>11611.67</v>
      </c>
      <c r="AH142" s="393">
        <f t="shared" si="265"/>
        <v>0</v>
      </c>
      <c r="AI142" s="393">
        <f t="shared" si="265"/>
        <v>0</v>
      </c>
      <c r="AJ142" s="393">
        <f t="shared" si="265"/>
        <v>0</v>
      </c>
      <c r="AK142" s="393">
        <f t="shared" si="265"/>
        <v>0</v>
      </c>
      <c r="AL142" s="394">
        <f t="shared" si="265"/>
        <v>0</v>
      </c>
      <c r="AM142" s="392">
        <f t="shared" si="265"/>
        <v>11611.54</v>
      </c>
      <c r="AN142" s="393">
        <f t="shared" si="265"/>
        <v>0</v>
      </c>
      <c r="AO142" s="393">
        <f t="shared" si="265"/>
        <v>0</v>
      </c>
      <c r="AP142" s="393">
        <f t="shared" si="265"/>
        <v>0</v>
      </c>
      <c r="AQ142" s="393">
        <f t="shared" si="265"/>
        <v>0</v>
      </c>
      <c r="AR142" s="393">
        <f t="shared" si="265"/>
        <v>0</v>
      </c>
      <c r="AS142" s="393">
        <f t="shared" si="265"/>
        <v>11611.48</v>
      </c>
      <c r="AT142" s="393">
        <f t="shared" si="265"/>
        <v>0</v>
      </c>
      <c r="AU142" s="393">
        <f t="shared" si="265"/>
        <v>0</v>
      </c>
      <c r="AV142" s="393">
        <f t="shared" si="265"/>
        <v>0</v>
      </c>
      <c r="AW142" s="393">
        <f t="shared" si="265"/>
        <v>0</v>
      </c>
      <c r="AX142" s="393">
        <f t="shared" si="265"/>
        <v>0</v>
      </c>
      <c r="AY142" s="393">
        <f t="shared" si="265"/>
        <v>0</v>
      </c>
      <c r="AZ142" s="393">
        <f t="shared" si="265"/>
        <v>0</v>
      </c>
      <c r="BA142" s="393">
        <f t="shared" si="265"/>
        <v>0</v>
      </c>
      <c r="BB142" s="393">
        <f t="shared" si="265"/>
        <v>0</v>
      </c>
      <c r="BC142" s="393">
        <f t="shared" si="265"/>
        <v>0</v>
      </c>
      <c r="BD142" s="394">
        <f t="shared" si="265"/>
        <v>0</v>
      </c>
      <c r="BE142" s="395">
        <f t="shared" si="265"/>
        <v>0</v>
      </c>
      <c r="BF142" s="393">
        <f t="shared" si="265"/>
        <v>0</v>
      </c>
      <c r="BG142" s="393">
        <f t="shared" si="265"/>
        <v>0</v>
      </c>
      <c r="BH142" s="393">
        <f t="shared" si="265"/>
        <v>0</v>
      </c>
      <c r="BI142" s="393">
        <f t="shared" si="265"/>
        <v>0</v>
      </c>
      <c r="BJ142" s="396">
        <f t="shared" si="265"/>
        <v>0</v>
      </c>
      <c r="BK142" s="392">
        <f t="shared" si="265"/>
        <v>11611.49</v>
      </c>
      <c r="BL142" s="396">
        <f t="shared" si="265"/>
        <v>0</v>
      </c>
      <c r="BM142" s="392">
        <f t="shared" si="265"/>
        <v>0</v>
      </c>
      <c r="BN142" s="394">
        <f t="shared" si="265"/>
        <v>0</v>
      </c>
      <c r="BO142" s="392">
        <f t="shared" si="265"/>
        <v>0</v>
      </c>
      <c r="BP142" s="394">
        <f t="shared" ref="BP142:BX142" si="266">IFERROR(ROUND(BP136/BP131*1000,2),0)</f>
        <v>0</v>
      </c>
      <c r="BQ142" s="392">
        <f t="shared" si="266"/>
        <v>0</v>
      </c>
      <c r="BR142" s="394">
        <f t="shared" si="266"/>
        <v>0</v>
      </c>
      <c r="BS142" s="392">
        <f t="shared" si="266"/>
        <v>0</v>
      </c>
      <c r="BT142" s="394">
        <f t="shared" si="266"/>
        <v>0</v>
      </c>
      <c r="BU142" s="392">
        <f t="shared" si="266"/>
        <v>0</v>
      </c>
      <c r="BV142" s="394">
        <f t="shared" si="266"/>
        <v>0</v>
      </c>
      <c r="BW142" s="392">
        <f t="shared" si="266"/>
        <v>0</v>
      </c>
      <c r="BX142" s="394">
        <f t="shared" si="266"/>
        <v>0</v>
      </c>
      <c r="BY142" s="395">
        <f>IFERROR(ROUND(BY136/BY131*1000,2),0)</f>
        <v>11611.49</v>
      </c>
      <c r="BZ142" s="393">
        <f>IFERROR(ROUND(BZ136/BZ131*1000,2),0)</f>
        <v>0</v>
      </c>
      <c r="CA142" s="394">
        <f>IFERROR(ROUND(CA136/CA131*1000,2),0)</f>
        <v>11611.49</v>
      </c>
    </row>
    <row r="143" spans="1:80" ht="45" customHeight="1" x14ac:dyDescent="0.25">
      <c r="A143" s="397" t="s">
        <v>86</v>
      </c>
      <c r="B143" s="6"/>
      <c r="C143" s="398">
        <f>C141+C142</f>
        <v>11650.2</v>
      </c>
      <c r="D143" s="399">
        <f t="shared" ref="D143:BO143" si="267">D141+D142</f>
        <v>0</v>
      </c>
      <c r="E143" s="399">
        <f t="shared" si="267"/>
        <v>0</v>
      </c>
      <c r="F143" s="399">
        <f t="shared" si="267"/>
        <v>0</v>
      </c>
      <c r="G143" s="399">
        <f t="shared" si="267"/>
        <v>0</v>
      </c>
      <c r="H143" s="399">
        <f t="shared" si="267"/>
        <v>0</v>
      </c>
      <c r="I143" s="399">
        <f t="shared" si="267"/>
        <v>0</v>
      </c>
      <c r="J143" s="399">
        <f t="shared" si="267"/>
        <v>0</v>
      </c>
      <c r="K143" s="399">
        <f t="shared" si="267"/>
        <v>0</v>
      </c>
      <c r="L143" s="399">
        <f t="shared" si="267"/>
        <v>0</v>
      </c>
      <c r="M143" s="399">
        <f t="shared" si="267"/>
        <v>0</v>
      </c>
      <c r="N143" s="399">
        <f t="shared" si="267"/>
        <v>0</v>
      </c>
      <c r="O143" s="399">
        <f t="shared" si="267"/>
        <v>11650.84</v>
      </c>
      <c r="P143" s="399">
        <f t="shared" si="267"/>
        <v>0</v>
      </c>
      <c r="Q143" s="399">
        <f t="shared" si="267"/>
        <v>0</v>
      </c>
      <c r="R143" s="399">
        <f t="shared" si="267"/>
        <v>0</v>
      </c>
      <c r="S143" s="399">
        <f t="shared" si="267"/>
        <v>0</v>
      </c>
      <c r="T143" s="400">
        <f t="shared" si="267"/>
        <v>0</v>
      </c>
      <c r="U143" s="398">
        <f t="shared" si="267"/>
        <v>11650.19</v>
      </c>
      <c r="V143" s="399">
        <f t="shared" si="267"/>
        <v>0</v>
      </c>
      <c r="W143" s="399">
        <f t="shared" si="267"/>
        <v>0</v>
      </c>
      <c r="X143" s="399">
        <f t="shared" si="267"/>
        <v>0</v>
      </c>
      <c r="Y143" s="399">
        <f t="shared" si="267"/>
        <v>0</v>
      </c>
      <c r="Z143" s="399">
        <f t="shared" si="267"/>
        <v>0</v>
      </c>
      <c r="AA143" s="399">
        <f t="shared" si="267"/>
        <v>11650.19</v>
      </c>
      <c r="AB143" s="399">
        <f t="shared" si="267"/>
        <v>0</v>
      </c>
      <c r="AC143" s="399">
        <f t="shared" si="267"/>
        <v>0</v>
      </c>
      <c r="AD143" s="399">
        <f t="shared" si="267"/>
        <v>0</v>
      </c>
      <c r="AE143" s="399">
        <f t="shared" si="267"/>
        <v>0</v>
      </c>
      <c r="AF143" s="399">
        <f t="shared" si="267"/>
        <v>0</v>
      </c>
      <c r="AG143" s="399">
        <f t="shared" si="267"/>
        <v>11650</v>
      </c>
      <c r="AH143" s="399">
        <f t="shared" si="267"/>
        <v>0</v>
      </c>
      <c r="AI143" s="399">
        <f t="shared" si="267"/>
        <v>0</v>
      </c>
      <c r="AJ143" s="399">
        <f t="shared" si="267"/>
        <v>0</v>
      </c>
      <c r="AK143" s="399">
        <f t="shared" si="267"/>
        <v>0</v>
      </c>
      <c r="AL143" s="400">
        <f t="shared" si="267"/>
        <v>0</v>
      </c>
      <c r="AM143" s="398">
        <f t="shared" si="267"/>
        <v>11650.390000000001</v>
      </c>
      <c r="AN143" s="399">
        <f t="shared" si="267"/>
        <v>0</v>
      </c>
      <c r="AO143" s="399">
        <f t="shared" si="267"/>
        <v>0</v>
      </c>
      <c r="AP143" s="399">
        <f t="shared" si="267"/>
        <v>0</v>
      </c>
      <c r="AQ143" s="399">
        <f t="shared" si="267"/>
        <v>0</v>
      </c>
      <c r="AR143" s="399">
        <f t="shared" si="267"/>
        <v>0</v>
      </c>
      <c r="AS143" s="399">
        <f t="shared" si="267"/>
        <v>11650.18</v>
      </c>
      <c r="AT143" s="399">
        <f t="shared" si="267"/>
        <v>0</v>
      </c>
      <c r="AU143" s="399">
        <f t="shared" si="267"/>
        <v>0</v>
      </c>
      <c r="AV143" s="399">
        <f t="shared" si="267"/>
        <v>0</v>
      </c>
      <c r="AW143" s="399">
        <f t="shared" si="267"/>
        <v>0</v>
      </c>
      <c r="AX143" s="399">
        <f t="shared" si="267"/>
        <v>0</v>
      </c>
      <c r="AY143" s="399">
        <f t="shared" si="267"/>
        <v>0</v>
      </c>
      <c r="AZ143" s="399">
        <f t="shared" si="267"/>
        <v>0</v>
      </c>
      <c r="BA143" s="399">
        <f t="shared" si="267"/>
        <v>0</v>
      </c>
      <c r="BB143" s="399">
        <f t="shared" si="267"/>
        <v>0</v>
      </c>
      <c r="BC143" s="399">
        <f t="shared" si="267"/>
        <v>0</v>
      </c>
      <c r="BD143" s="400">
        <f t="shared" si="267"/>
        <v>0</v>
      </c>
      <c r="BE143" s="401">
        <f t="shared" si="267"/>
        <v>0</v>
      </c>
      <c r="BF143" s="399">
        <f t="shared" si="267"/>
        <v>0</v>
      </c>
      <c r="BG143" s="399">
        <f t="shared" si="267"/>
        <v>0</v>
      </c>
      <c r="BH143" s="399">
        <f t="shared" si="267"/>
        <v>0</v>
      </c>
      <c r="BI143" s="399">
        <f t="shared" si="267"/>
        <v>0</v>
      </c>
      <c r="BJ143" s="402">
        <f t="shared" si="267"/>
        <v>0</v>
      </c>
      <c r="BK143" s="398">
        <f t="shared" si="267"/>
        <v>11650.199999999999</v>
      </c>
      <c r="BL143" s="402">
        <f t="shared" si="267"/>
        <v>0</v>
      </c>
      <c r="BM143" s="398">
        <f t="shared" si="267"/>
        <v>0</v>
      </c>
      <c r="BN143" s="400">
        <f t="shared" si="267"/>
        <v>0</v>
      </c>
      <c r="BO143" s="398">
        <f t="shared" si="267"/>
        <v>0</v>
      </c>
      <c r="BP143" s="400">
        <f t="shared" ref="BP143:BX143" si="268">BP141+BP142</f>
        <v>0</v>
      </c>
      <c r="BQ143" s="398">
        <f t="shared" si="268"/>
        <v>0</v>
      </c>
      <c r="BR143" s="400">
        <f t="shared" si="268"/>
        <v>0</v>
      </c>
      <c r="BS143" s="398">
        <f t="shared" si="268"/>
        <v>0</v>
      </c>
      <c r="BT143" s="400">
        <f t="shared" si="268"/>
        <v>0</v>
      </c>
      <c r="BU143" s="398">
        <f t="shared" si="268"/>
        <v>0</v>
      </c>
      <c r="BV143" s="400">
        <f t="shared" si="268"/>
        <v>0</v>
      </c>
      <c r="BW143" s="398">
        <f t="shared" si="268"/>
        <v>0</v>
      </c>
      <c r="BX143" s="400">
        <f t="shared" si="268"/>
        <v>0</v>
      </c>
      <c r="BY143" s="401">
        <f>BY141+BY142</f>
        <v>11650.199999999999</v>
      </c>
      <c r="BZ143" s="399">
        <f>BZ141+BZ142</f>
        <v>0</v>
      </c>
      <c r="CA143" s="400">
        <f>CA141+CA142</f>
        <v>11650.199999999999</v>
      </c>
    </row>
    <row r="144" spans="1:80" ht="21" customHeight="1" thickBot="1" x14ac:dyDescent="0.3">
      <c r="A144" s="403" t="s">
        <v>82</v>
      </c>
      <c r="B144" s="287"/>
      <c r="C144" s="404">
        <f>ROUND(C138*1000,2)</f>
        <v>1336117</v>
      </c>
      <c r="D144" s="405">
        <f t="shared" ref="D144:BO144" si="269">ROUND(D138*1000,2)</f>
        <v>0</v>
      </c>
      <c r="E144" s="405">
        <f t="shared" si="269"/>
        <v>0</v>
      </c>
      <c r="F144" s="405">
        <f t="shared" si="269"/>
        <v>0</v>
      </c>
      <c r="G144" s="405">
        <f t="shared" si="269"/>
        <v>0</v>
      </c>
      <c r="H144" s="405">
        <f t="shared" si="269"/>
        <v>0</v>
      </c>
      <c r="I144" s="405">
        <f t="shared" si="269"/>
        <v>0</v>
      </c>
      <c r="J144" s="405">
        <f t="shared" si="269"/>
        <v>0</v>
      </c>
      <c r="K144" s="405">
        <f t="shared" si="269"/>
        <v>0</v>
      </c>
      <c r="L144" s="405">
        <f t="shared" si="269"/>
        <v>0</v>
      </c>
      <c r="M144" s="405">
        <f t="shared" si="269"/>
        <v>0</v>
      </c>
      <c r="N144" s="405">
        <f t="shared" si="269"/>
        <v>0</v>
      </c>
      <c r="O144" s="405">
        <f t="shared" si="269"/>
        <v>31133</v>
      </c>
      <c r="P144" s="405">
        <f t="shared" si="269"/>
        <v>0</v>
      </c>
      <c r="Q144" s="405">
        <f t="shared" si="269"/>
        <v>0</v>
      </c>
      <c r="R144" s="405">
        <f t="shared" si="269"/>
        <v>0</v>
      </c>
      <c r="S144" s="405">
        <f t="shared" si="269"/>
        <v>0</v>
      </c>
      <c r="T144" s="406">
        <f t="shared" si="269"/>
        <v>0</v>
      </c>
      <c r="U144" s="404">
        <f t="shared" si="269"/>
        <v>539635</v>
      </c>
      <c r="V144" s="405">
        <f t="shared" si="269"/>
        <v>0</v>
      </c>
      <c r="W144" s="405">
        <f t="shared" si="269"/>
        <v>0</v>
      </c>
      <c r="X144" s="405">
        <f t="shared" si="269"/>
        <v>0</v>
      </c>
      <c r="Y144" s="405">
        <f t="shared" si="269"/>
        <v>0</v>
      </c>
      <c r="Z144" s="405">
        <f t="shared" si="269"/>
        <v>0</v>
      </c>
      <c r="AA144" s="405">
        <f t="shared" si="269"/>
        <v>557796</v>
      </c>
      <c r="AB144" s="405">
        <f t="shared" si="269"/>
        <v>0</v>
      </c>
      <c r="AC144" s="405">
        <f t="shared" si="269"/>
        <v>0</v>
      </c>
      <c r="AD144" s="405">
        <f t="shared" si="269"/>
        <v>0</v>
      </c>
      <c r="AE144" s="405">
        <f t="shared" si="269"/>
        <v>0</v>
      </c>
      <c r="AF144" s="405">
        <f t="shared" si="269"/>
        <v>0</v>
      </c>
      <c r="AG144" s="405">
        <f t="shared" si="269"/>
        <v>15567</v>
      </c>
      <c r="AH144" s="405">
        <f t="shared" si="269"/>
        <v>0</v>
      </c>
      <c r="AI144" s="405">
        <f t="shared" si="269"/>
        <v>0</v>
      </c>
      <c r="AJ144" s="405">
        <f t="shared" si="269"/>
        <v>0</v>
      </c>
      <c r="AK144" s="405">
        <f t="shared" si="269"/>
        <v>0</v>
      </c>
      <c r="AL144" s="406">
        <f t="shared" si="269"/>
        <v>0</v>
      </c>
      <c r="AM144" s="404">
        <f t="shared" si="269"/>
        <v>67454</v>
      </c>
      <c r="AN144" s="405">
        <f t="shared" si="269"/>
        <v>0</v>
      </c>
      <c r="AO144" s="405">
        <f t="shared" si="269"/>
        <v>0</v>
      </c>
      <c r="AP144" s="405">
        <f t="shared" si="269"/>
        <v>0</v>
      </c>
      <c r="AQ144" s="405">
        <f t="shared" si="269"/>
        <v>0</v>
      </c>
      <c r="AR144" s="405">
        <f t="shared" si="269"/>
        <v>0</v>
      </c>
      <c r="AS144" s="405">
        <f t="shared" si="269"/>
        <v>140098</v>
      </c>
      <c r="AT144" s="405">
        <f t="shared" si="269"/>
        <v>0</v>
      </c>
      <c r="AU144" s="405">
        <f t="shared" si="269"/>
        <v>0</v>
      </c>
      <c r="AV144" s="405">
        <f t="shared" si="269"/>
        <v>0</v>
      </c>
      <c r="AW144" s="405">
        <f t="shared" si="269"/>
        <v>0</v>
      </c>
      <c r="AX144" s="405">
        <f t="shared" si="269"/>
        <v>0</v>
      </c>
      <c r="AY144" s="405">
        <f t="shared" si="269"/>
        <v>0</v>
      </c>
      <c r="AZ144" s="405">
        <f t="shared" si="269"/>
        <v>0</v>
      </c>
      <c r="BA144" s="405">
        <f t="shared" si="269"/>
        <v>0</v>
      </c>
      <c r="BB144" s="405">
        <f t="shared" si="269"/>
        <v>0</v>
      </c>
      <c r="BC144" s="405">
        <f t="shared" si="269"/>
        <v>0</v>
      </c>
      <c r="BD144" s="406">
        <f t="shared" si="269"/>
        <v>0</v>
      </c>
      <c r="BE144" s="407">
        <f t="shared" si="269"/>
        <v>0</v>
      </c>
      <c r="BF144" s="405">
        <f t="shared" si="269"/>
        <v>0</v>
      </c>
      <c r="BG144" s="405">
        <f t="shared" si="269"/>
        <v>0</v>
      </c>
      <c r="BH144" s="405">
        <f t="shared" si="269"/>
        <v>0</v>
      </c>
      <c r="BI144" s="405">
        <f t="shared" si="269"/>
        <v>0</v>
      </c>
      <c r="BJ144" s="408">
        <f t="shared" si="269"/>
        <v>0</v>
      </c>
      <c r="BK144" s="404">
        <f t="shared" si="269"/>
        <v>2687800</v>
      </c>
      <c r="BL144" s="408">
        <f t="shared" si="269"/>
        <v>0</v>
      </c>
      <c r="BM144" s="404">
        <f t="shared" si="269"/>
        <v>0</v>
      </c>
      <c r="BN144" s="406">
        <f t="shared" si="269"/>
        <v>0</v>
      </c>
      <c r="BO144" s="404">
        <f t="shared" si="269"/>
        <v>0</v>
      </c>
      <c r="BP144" s="406">
        <f t="shared" ref="BP144:BX144" si="270">ROUND(BP138*1000,2)</f>
        <v>0</v>
      </c>
      <c r="BQ144" s="404">
        <f t="shared" si="270"/>
        <v>0</v>
      </c>
      <c r="BR144" s="406">
        <f t="shared" si="270"/>
        <v>0</v>
      </c>
      <c r="BS144" s="404">
        <f t="shared" si="270"/>
        <v>0</v>
      </c>
      <c r="BT144" s="406">
        <f t="shared" si="270"/>
        <v>0</v>
      </c>
      <c r="BU144" s="404">
        <f t="shared" si="270"/>
        <v>0</v>
      </c>
      <c r="BV144" s="406">
        <f t="shared" si="270"/>
        <v>0</v>
      </c>
      <c r="BW144" s="404">
        <f t="shared" si="270"/>
        <v>0</v>
      </c>
      <c r="BX144" s="406">
        <f t="shared" si="270"/>
        <v>0</v>
      </c>
      <c r="BY144" s="407">
        <f>ROUND(BY138*1000,2)</f>
        <v>2687800</v>
      </c>
      <c r="BZ144" s="405">
        <f>ROUND(BZ138*1000,2)</f>
        <v>0</v>
      </c>
      <c r="CA144" s="406">
        <f>ROUND(CA138*1000,2)</f>
        <v>2687800</v>
      </c>
    </row>
    <row r="145" spans="1:80" x14ac:dyDescent="0.25">
      <c r="C145" s="9"/>
      <c r="D145" s="4"/>
      <c r="E145" s="4"/>
      <c r="F145" s="4"/>
      <c r="G145" s="4"/>
      <c r="H145" s="53"/>
      <c r="I145" s="4"/>
      <c r="J145" s="4"/>
      <c r="K145" s="4"/>
      <c r="L145" s="4"/>
      <c r="M145" s="4"/>
      <c r="N145" s="53"/>
      <c r="O145" s="4"/>
      <c r="P145" s="53"/>
      <c r="Q145" s="4"/>
      <c r="R145" s="4"/>
      <c r="S145" s="4"/>
      <c r="T145" s="50"/>
      <c r="U145" s="9"/>
      <c r="V145" s="53"/>
      <c r="W145" s="4"/>
      <c r="X145" s="4"/>
      <c r="Y145" s="4"/>
      <c r="Z145" s="4"/>
      <c r="AA145" s="4"/>
      <c r="AB145" s="53"/>
      <c r="AC145" s="4"/>
      <c r="AD145" s="4"/>
      <c r="AE145" s="4"/>
      <c r="AF145" s="4"/>
      <c r="AG145" s="4"/>
      <c r="AH145" s="53"/>
      <c r="AI145" s="4"/>
      <c r="AJ145" s="4"/>
      <c r="AK145" s="4"/>
      <c r="AL145" s="50"/>
      <c r="AM145" s="9"/>
      <c r="AN145" s="4"/>
      <c r="AO145" s="4"/>
      <c r="AP145" s="53"/>
      <c r="AQ145" s="4"/>
      <c r="AR145" s="4"/>
      <c r="AS145" s="4"/>
      <c r="AT145" s="4"/>
      <c r="AU145" s="4"/>
      <c r="AV145" s="4"/>
      <c r="AW145" s="53"/>
      <c r="AX145" s="4"/>
      <c r="AY145" s="4"/>
      <c r="AZ145" s="4"/>
      <c r="BA145" s="4"/>
      <c r="BB145" s="53"/>
      <c r="BC145" s="4"/>
      <c r="BD145" s="50"/>
      <c r="BE145" s="4"/>
      <c r="BF145" s="4"/>
      <c r="BG145" s="4"/>
      <c r="BH145" s="4"/>
      <c r="BI145" s="4"/>
      <c r="BJ145" s="4"/>
      <c r="BK145" s="51"/>
      <c r="BL145" s="52"/>
      <c r="BM145" s="51"/>
      <c r="BN145" s="29"/>
      <c r="BO145" s="51"/>
      <c r="BP145" s="29"/>
      <c r="BQ145" s="51"/>
      <c r="BR145" s="29"/>
      <c r="BS145" s="51"/>
      <c r="BT145" s="29"/>
      <c r="BU145" s="51"/>
      <c r="BV145" s="29"/>
      <c r="BW145" s="51"/>
      <c r="BX145" s="29"/>
      <c r="BY145" s="52"/>
      <c r="BZ145" s="52"/>
      <c r="CA145" s="29"/>
    </row>
    <row r="146" spans="1:80" x14ac:dyDescent="0.25">
      <c r="A146" s="2" t="s">
        <v>84</v>
      </c>
      <c r="C146" s="9"/>
      <c r="D146" s="4"/>
      <c r="E146" s="4"/>
      <c r="F146" s="4"/>
      <c r="G146" s="4"/>
      <c r="H146" s="54"/>
      <c r="I146" s="4"/>
      <c r="J146" s="4"/>
      <c r="K146" s="4"/>
      <c r="L146" s="4"/>
      <c r="M146" s="4"/>
      <c r="N146" s="54"/>
      <c r="O146" s="4"/>
      <c r="P146" s="54"/>
      <c r="Q146" s="4"/>
      <c r="R146" s="4"/>
      <c r="S146" s="4"/>
      <c r="T146" s="50"/>
      <c r="U146" s="9"/>
      <c r="V146" s="54"/>
      <c r="W146" s="4"/>
      <c r="X146" s="4"/>
      <c r="Y146" s="4"/>
      <c r="Z146" s="4"/>
      <c r="AA146" s="4"/>
      <c r="AB146" s="54"/>
      <c r="AC146" s="4"/>
      <c r="AD146" s="4"/>
      <c r="AE146" s="4"/>
      <c r="AF146" s="4"/>
      <c r="AG146" s="4"/>
      <c r="AH146" s="54"/>
      <c r="AI146" s="4"/>
      <c r="AJ146" s="4"/>
      <c r="AK146" s="4"/>
      <c r="AL146" s="50"/>
      <c r="AM146" s="9"/>
      <c r="AN146" s="4"/>
      <c r="AO146" s="4"/>
      <c r="AP146" s="54"/>
      <c r="AQ146" s="4"/>
      <c r="AR146" s="4"/>
      <c r="AS146" s="4"/>
      <c r="AT146" s="4"/>
      <c r="AU146" s="4"/>
      <c r="AV146" s="4"/>
      <c r="AW146" s="54"/>
      <c r="AX146" s="4"/>
      <c r="AY146" s="4"/>
      <c r="AZ146" s="4"/>
      <c r="BA146" s="4"/>
      <c r="BB146" s="54"/>
      <c r="BC146" s="4"/>
      <c r="BD146" s="50"/>
      <c r="BE146" s="4"/>
      <c r="BF146" s="4"/>
      <c r="BG146" s="4"/>
      <c r="BH146" s="4"/>
      <c r="BI146" s="4"/>
      <c r="BJ146" s="4"/>
      <c r="BK146" s="55"/>
      <c r="BL146" s="36"/>
      <c r="BM146" s="55"/>
      <c r="BN146" s="56"/>
      <c r="BO146" s="55"/>
      <c r="BP146" s="56"/>
      <c r="BQ146" s="55"/>
      <c r="BR146" s="56"/>
      <c r="BS146" s="55"/>
      <c r="BT146" s="56"/>
      <c r="BU146" s="55"/>
      <c r="BV146" s="56"/>
      <c r="BW146" s="55"/>
      <c r="BX146" s="56"/>
      <c r="BY146" s="36"/>
      <c r="BZ146" s="36"/>
      <c r="CA146" s="56"/>
    </row>
    <row r="147" spans="1:80" ht="30" customHeight="1" x14ac:dyDescent="0.25">
      <c r="A147" s="409" t="s">
        <v>127</v>
      </c>
      <c r="B147" s="57"/>
      <c r="C147" s="342">
        <f>IFERROR(ROUND(C127/C131*1000,2),0)</f>
        <v>33712.559999999998</v>
      </c>
      <c r="D147" s="410">
        <f t="shared" ref="D147:BO147" si="271">IFERROR(ROUND(D127/D131*1000,2),0)</f>
        <v>0</v>
      </c>
      <c r="E147" s="410">
        <f t="shared" si="271"/>
        <v>0</v>
      </c>
      <c r="F147" s="410">
        <f t="shared" si="271"/>
        <v>0</v>
      </c>
      <c r="G147" s="410">
        <f t="shared" si="271"/>
        <v>0</v>
      </c>
      <c r="H147" s="410">
        <f t="shared" si="271"/>
        <v>0</v>
      </c>
      <c r="I147" s="410">
        <f t="shared" si="271"/>
        <v>0</v>
      </c>
      <c r="J147" s="410">
        <f t="shared" si="271"/>
        <v>0</v>
      </c>
      <c r="K147" s="410">
        <f t="shared" si="271"/>
        <v>0</v>
      </c>
      <c r="L147" s="410">
        <f t="shared" si="271"/>
        <v>0</v>
      </c>
      <c r="M147" s="410">
        <f t="shared" si="271"/>
        <v>0</v>
      </c>
      <c r="N147" s="410">
        <f t="shared" si="271"/>
        <v>0</v>
      </c>
      <c r="O147" s="410">
        <f t="shared" si="271"/>
        <v>33712.58</v>
      </c>
      <c r="P147" s="410">
        <f t="shared" si="271"/>
        <v>0</v>
      </c>
      <c r="Q147" s="410">
        <f t="shared" si="271"/>
        <v>0</v>
      </c>
      <c r="R147" s="410">
        <f t="shared" si="271"/>
        <v>0</v>
      </c>
      <c r="S147" s="410">
        <f t="shared" si="271"/>
        <v>0</v>
      </c>
      <c r="T147" s="369">
        <f t="shared" si="271"/>
        <v>0</v>
      </c>
      <c r="U147" s="342">
        <f t="shared" si="271"/>
        <v>33712.559999999998</v>
      </c>
      <c r="V147" s="410">
        <f t="shared" si="271"/>
        <v>0</v>
      </c>
      <c r="W147" s="410">
        <f t="shared" si="271"/>
        <v>0</v>
      </c>
      <c r="X147" s="410">
        <f t="shared" si="271"/>
        <v>0</v>
      </c>
      <c r="Y147" s="410">
        <f t="shared" si="271"/>
        <v>0</v>
      </c>
      <c r="Z147" s="410">
        <f t="shared" si="271"/>
        <v>0</v>
      </c>
      <c r="AA147" s="410">
        <f t="shared" si="271"/>
        <v>33712.559999999998</v>
      </c>
      <c r="AB147" s="410">
        <f t="shared" si="271"/>
        <v>0</v>
      </c>
      <c r="AC147" s="410">
        <f t="shared" si="271"/>
        <v>0</v>
      </c>
      <c r="AD147" s="410">
        <f t="shared" si="271"/>
        <v>0</v>
      </c>
      <c r="AE147" s="410">
        <f t="shared" si="271"/>
        <v>0</v>
      </c>
      <c r="AF147" s="410">
        <f t="shared" si="271"/>
        <v>0</v>
      </c>
      <c r="AG147" s="410">
        <f t="shared" si="271"/>
        <v>33712.5</v>
      </c>
      <c r="AH147" s="410">
        <f t="shared" si="271"/>
        <v>0</v>
      </c>
      <c r="AI147" s="410">
        <f t="shared" si="271"/>
        <v>0</v>
      </c>
      <c r="AJ147" s="410">
        <f t="shared" si="271"/>
        <v>0</v>
      </c>
      <c r="AK147" s="410">
        <f t="shared" si="271"/>
        <v>0</v>
      </c>
      <c r="AL147" s="369">
        <f t="shared" si="271"/>
        <v>0</v>
      </c>
      <c r="AM147" s="342">
        <f t="shared" si="271"/>
        <v>33712.58</v>
      </c>
      <c r="AN147" s="410">
        <f t="shared" si="271"/>
        <v>0</v>
      </c>
      <c r="AO147" s="410">
        <f t="shared" si="271"/>
        <v>0</v>
      </c>
      <c r="AP147" s="410">
        <f t="shared" si="271"/>
        <v>0</v>
      </c>
      <c r="AQ147" s="410">
        <f t="shared" si="271"/>
        <v>0</v>
      </c>
      <c r="AR147" s="410">
        <f t="shared" si="271"/>
        <v>0</v>
      </c>
      <c r="AS147" s="410">
        <f t="shared" si="271"/>
        <v>33712.559999999998</v>
      </c>
      <c r="AT147" s="410">
        <f t="shared" si="271"/>
        <v>0</v>
      </c>
      <c r="AU147" s="410">
        <f t="shared" si="271"/>
        <v>0</v>
      </c>
      <c r="AV147" s="410">
        <f t="shared" si="271"/>
        <v>0</v>
      </c>
      <c r="AW147" s="410">
        <f t="shared" si="271"/>
        <v>0</v>
      </c>
      <c r="AX147" s="410">
        <f t="shared" si="271"/>
        <v>0</v>
      </c>
      <c r="AY147" s="410">
        <f t="shared" si="271"/>
        <v>0</v>
      </c>
      <c r="AZ147" s="410">
        <f t="shared" si="271"/>
        <v>0</v>
      </c>
      <c r="BA147" s="410">
        <f t="shared" si="271"/>
        <v>0</v>
      </c>
      <c r="BB147" s="410">
        <f t="shared" si="271"/>
        <v>0</v>
      </c>
      <c r="BC147" s="410">
        <f>IFERROR(ROUND(BC127/BC131*1000,2),0)</f>
        <v>0</v>
      </c>
      <c r="BD147" s="369">
        <f t="shared" si="271"/>
        <v>0</v>
      </c>
      <c r="BE147" s="368">
        <f t="shared" si="271"/>
        <v>0</v>
      </c>
      <c r="BF147" s="410">
        <f t="shared" si="271"/>
        <v>0</v>
      </c>
      <c r="BG147" s="410">
        <f t="shared" si="271"/>
        <v>0</v>
      </c>
      <c r="BH147" s="410">
        <f t="shared" si="271"/>
        <v>0</v>
      </c>
      <c r="BI147" s="410">
        <f t="shared" si="271"/>
        <v>0</v>
      </c>
      <c r="BJ147" s="411">
        <f t="shared" si="271"/>
        <v>0</v>
      </c>
      <c r="BK147" s="342">
        <f t="shared" si="271"/>
        <v>33712.559999999998</v>
      </c>
      <c r="BL147" s="411">
        <f t="shared" si="271"/>
        <v>0</v>
      </c>
      <c r="BM147" s="342">
        <f t="shared" si="271"/>
        <v>0</v>
      </c>
      <c r="BN147" s="369">
        <f t="shared" si="271"/>
        <v>0</v>
      </c>
      <c r="BO147" s="342">
        <f t="shared" si="271"/>
        <v>0</v>
      </c>
      <c r="BP147" s="369">
        <f t="shared" ref="BP147:BX147" si="272">IFERROR(ROUND(BP127/BP131*1000,2),0)</f>
        <v>0</v>
      </c>
      <c r="BQ147" s="342">
        <f t="shared" si="272"/>
        <v>0</v>
      </c>
      <c r="BR147" s="369">
        <f t="shared" si="272"/>
        <v>0</v>
      </c>
      <c r="BS147" s="342">
        <f t="shared" si="272"/>
        <v>0</v>
      </c>
      <c r="BT147" s="369">
        <f t="shared" si="272"/>
        <v>0</v>
      </c>
      <c r="BU147" s="342">
        <f t="shared" si="272"/>
        <v>0</v>
      </c>
      <c r="BV147" s="369">
        <f t="shared" si="272"/>
        <v>0</v>
      </c>
      <c r="BW147" s="342">
        <f t="shared" si="272"/>
        <v>0</v>
      </c>
      <c r="BX147" s="369">
        <f t="shared" si="272"/>
        <v>0</v>
      </c>
      <c r="BY147" s="368">
        <f>IFERROR(ROUND(BY127/BY131*1000,2),0)</f>
        <v>33712.559999999998</v>
      </c>
      <c r="BZ147" s="410">
        <f>IFERROR(ROUND(BZ127/BZ131*1000,2),0)</f>
        <v>0</v>
      </c>
      <c r="CA147" s="369">
        <f>IFERROR(ROUND(CA127/CA131*1000,2),0)</f>
        <v>33712.559999999998</v>
      </c>
      <c r="CB147" s="412"/>
    </row>
    <row r="148" spans="1:80" ht="30" customHeight="1" x14ac:dyDescent="0.25">
      <c r="A148" s="413" t="s">
        <v>235</v>
      </c>
      <c r="B148" s="57"/>
      <c r="C148" s="342">
        <f>IFERROR(ROUND(C128/C131*1000,2),0)</f>
        <v>1.1499999999999999</v>
      </c>
      <c r="D148" s="342">
        <f t="shared" ref="D148:BO148" si="273">IFERROR(ROUND(D128/D131*1000,2),0)</f>
        <v>0</v>
      </c>
      <c r="E148" s="342">
        <f t="shared" si="273"/>
        <v>0</v>
      </c>
      <c r="F148" s="342">
        <f t="shared" si="273"/>
        <v>0</v>
      </c>
      <c r="G148" s="342">
        <f t="shared" si="273"/>
        <v>0</v>
      </c>
      <c r="H148" s="342">
        <f t="shared" si="273"/>
        <v>0</v>
      </c>
      <c r="I148" s="342">
        <f t="shared" si="273"/>
        <v>0</v>
      </c>
      <c r="J148" s="342">
        <f t="shared" si="273"/>
        <v>0</v>
      </c>
      <c r="K148" s="342">
        <f t="shared" si="273"/>
        <v>0</v>
      </c>
      <c r="L148" s="342">
        <f t="shared" si="273"/>
        <v>0</v>
      </c>
      <c r="M148" s="342">
        <f t="shared" si="273"/>
        <v>0</v>
      </c>
      <c r="N148" s="342">
        <f t="shared" si="273"/>
        <v>0</v>
      </c>
      <c r="O148" s="342">
        <f t="shared" si="273"/>
        <v>1.17</v>
      </c>
      <c r="P148" s="342">
        <f t="shared" si="273"/>
        <v>0</v>
      </c>
      <c r="Q148" s="342">
        <f t="shared" si="273"/>
        <v>0</v>
      </c>
      <c r="R148" s="342">
        <f t="shared" si="273"/>
        <v>0</v>
      </c>
      <c r="S148" s="342">
        <f t="shared" si="273"/>
        <v>0</v>
      </c>
      <c r="T148" s="342">
        <f t="shared" si="273"/>
        <v>0</v>
      </c>
      <c r="U148" s="342">
        <f t="shared" si="273"/>
        <v>1.1399999999999999</v>
      </c>
      <c r="V148" s="342">
        <f t="shared" si="273"/>
        <v>0</v>
      </c>
      <c r="W148" s="342">
        <f t="shared" si="273"/>
        <v>0</v>
      </c>
      <c r="X148" s="342">
        <f t="shared" si="273"/>
        <v>0</v>
      </c>
      <c r="Y148" s="342">
        <f t="shared" si="273"/>
        <v>0</v>
      </c>
      <c r="Z148" s="342">
        <f t="shared" si="273"/>
        <v>0</v>
      </c>
      <c r="AA148" s="342">
        <f t="shared" si="273"/>
        <v>1.1399999999999999</v>
      </c>
      <c r="AB148" s="342">
        <f t="shared" si="273"/>
        <v>0</v>
      </c>
      <c r="AC148" s="342">
        <f t="shared" si="273"/>
        <v>0</v>
      </c>
      <c r="AD148" s="342">
        <f t="shared" si="273"/>
        <v>0</v>
      </c>
      <c r="AE148" s="342">
        <f t="shared" si="273"/>
        <v>0</v>
      </c>
      <c r="AF148" s="342">
        <f t="shared" si="273"/>
        <v>0</v>
      </c>
      <c r="AG148" s="342">
        <f t="shared" si="273"/>
        <v>1.17</v>
      </c>
      <c r="AH148" s="342">
        <f t="shared" si="273"/>
        <v>0</v>
      </c>
      <c r="AI148" s="342">
        <f t="shared" si="273"/>
        <v>0</v>
      </c>
      <c r="AJ148" s="342">
        <f t="shared" si="273"/>
        <v>0</v>
      </c>
      <c r="AK148" s="342">
        <f t="shared" si="273"/>
        <v>0</v>
      </c>
      <c r="AL148" s="342">
        <f t="shared" si="273"/>
        <v>0</v>
      </c>
      <c r="AM148" s="342">
        <f t="shared" si="273"/>
        <v>1.1499999999999999</v>
      </c>
      <c r="AN148" s="342">
        <f t="shared" si="273"/>
        <v>0</v>
      </c>
      <c r="AO148" s="342">
        <f t="shared" si="273"/>
        <v>0</v>
      </c>
      <c r="AP148" s="342">
        <f t="shared" si="273"/>
        <v>0</v>
      </c>
      <c r="AQ148" s="342">
        <f t="shared" si="273"/>
        <v>0</v>
      </c>
      <c r="AR148" s="342">
        <f t="shared" si="273"/>
        <v>0</v>
      </c>
      <c r="AS148" s="342">
        <f t="shared" si="273"/>
        <v>1.1499999999999999</v>
      </c>
      <c r="AT148" s="342">
        <f t="shared" si="273"/>
        <v>0</v>
      </c>
      <c r="AU148" s="342">
        <f t="shared" si="273"/>
        <v>0</v>
      </c>
      <c r="AV148" s="342">
        <f t="shared" si="273"/>
        <v>0</v>
      </c>
      <c r="AW148" s="342">
        <f t="shared" si="273"/>
        <v>0</v>
      </c>
      <c r="AX148" s="342">
        <f t="shared" si="273"/>
        <v>0</v>
      </c>
      <c r="AY148" s="342">
        <f t="shared" si="273"/>
        <v>0</v>
      </c>
      <c r="AZ148" s="342">
        <f t="shared" si="273"/>
        <v>0</v>
      </c>
      <c r="BA148" s="342">
        <f t="shared" si="273"/>
        <v>0</v>
      </c>
      <c r="BB148" s="342">
        <f t="shared" si="273"/>
        <v>0</v>
      </c>
      <c r="BC148" s="342">
        <f t="shared" si="273"/>
        <v>0</v>
      </c>
      <c r="BD148" s="342">
        <f t="shared" si="273"/>
        <v>0</v>
      </c>
      <c r="BE148" s="342">
        <f t="shared" si="273"/>
        <v>0</v>
      </c>
      <c r="BF148" s="342">
        <f t="shared" si="273"/>
        <v>0</v>
      </c>
      <c r="BG148" s="342">
        <f t="shared" si="273"/>
        <v>0</v>
      </c>
      <c r="BH148" s="342">
        <f t="shared" si="273"/>
        <v>0</v>
      </c>
      <c r="BI148" s="342">
        <f t="shared" si="273"/>
        <v>0</v>
      </c>
      <c r="BJ148" s="342">
        <f t="shared" si="273"/>
        <v>0</v>
      </c>
      <c r="BK148" s="342">
        <f t="shared" si="273"/>
        <v>1.1499999999999999</v>
      </c>
      <c r="BL148" s="342">
        <f t="shared" si="273"/>
        <v>0</v>
      </c>
      <c r="BM148" s="342">
        <f t="shared" si="273"/>
        <v>0</v>
      </c>
      <c r="BN148" s="342">
        <f t="shared" si="273"/>
        <v>0</v>
      </c>
      <c r="BO148" s="342">
        <f t="shared" si="273"/>
        <v>0</v>
      </c>
      <c r="BP148" s="342">
        <f t="shared" ref="BP148:BX148" si="274">IFERROR(ROUND(BP128/BP131*1000,2),0)</f>
        <v>0</v>
      </c>
      <c r="BQ148" s="342">
        <f t="shared" si="274"/>
        <v>0</v>
      </c>
      <c r="BR148" s="342">
        <f t="shared" si="274"/>
        <v>0</v>
      </c>
      <c r="BS148" s="342">
        <f t="shared" si="274"/>
        <v>0</v>
      </c>
      <c r="BT148" s="342">
        <f t="shared" si="274"/>
        <v>0</v>
      </c>
      <c r="BU148" s="342">
        <f t="shared" si="274"/>
        <v>0</v>
      </c>
      <c r="BV148" s="342">
        <f t="shared" si="274"/>
        <v>0</v>
      </c>
      <c r="BW148" s="342">
        <f t="shared" si="274"/>
        <v>0</v>
      </c>
      <c r="BX148" s="342">
        <f t="shared" si="274"/>
        <v>0</v>
      </c>
      <c r="BY148" s="342">
        <f>IFERROR(ROUND(BY128/BY131*1000,2),0)</f>
        <v>1.1499999999999999</v>
      </c>
      <c r="BZ148" s="342">
        <f>IFERROR(ROUND(BZ128/BZ131*1000,2),0)</f>
        <v>0</v>
      </c>
      <c r="CA148" s="342">
        <f>IFERROR(ROUND(CA128/CA131*1000,2),0)</f>
        <v>1.1499999999999999</v>
      </c>
      <c r="CB148" s="412"/>
    </row>
    <row r="149" spans="1:80" ht="30" customHeight="1" x14ac:dyDescent="0.25">
      <c r="A149" s="409" t="s">
        <v>128</v>
      </c>
      <c r="B149" s="57"/>
      <c r="C149" s="342">
        <f t="shared" ref="C149:BN149" si="275">IFERROR(ROUND(C129/C131*1000,2),0)</f>
        <v>1972.88</v>
      </c>
      <c r="D149" s="410">
        <f t="shared" si="275"/>
        <v>0</v>
      </c>
      <c r="E149" s="410">
        <f t="shared" si="275"/>
        <v>0</v>
      </c>
      <c r="F149" s="410">
        <f t="shared" si="275"/>
        <v>0</v>
      </c>
      <c r="G149" s="410">
        <f t="shared" si="275"/>
        <v>0</v>
      </c>
      <c r="H149" s="410">
        <f t="shared" si="275"/>
        <v>0</v>
      </c>
      <c r="I149" s="410">
        <f t="shared" si="275"/>
        <v>0</v>
      </c>
      <c r="J149" s="410">
        <f t="shared" si="275"/>
        <v>0</v>
      </c>
      <c r="K149" s="410">
        <f t="shared" si="275"/>
        <v>0</v>
      </c>
      <c r="L149" s="410">
        <f t="shared" si="275"/>
        <v>0</v>
      </c>
      <c r="M149" s="410">
        <f t="shared" si="275"/>
        <v>0</v>
      </c>
      <c r="N149" s="410">
        <f t="shared" si="275"/>
        <v>0</v>
      </c>
      <c r="O149" s="410">
        <f t="shared" si="275"/>
        <v>1972.92</v>
      </c>
      <c r="P149" s="410">
        <f t="shared" si="275"/>
        <v>0</v>
      </c>
      <c r="Q149" s="410">
        <f t="shared" si="275"/>
        <v>0</v>
      </c>
      <c r="R149" s="410">
        <f t="shared" si="275"/>
        <v>0</v>
      </c>
      <c r="S149" s="410">
        <f t="shared" si="275"/>
        <v>0</v>
      </c>
      <c r="T149" s="369">
        <f t="shared" si="275"/>
        <v>0</v>
      </c>
      <c r="U149" s="342">
        <f t="shared" si="275"/>
        <v>1972.88</v>
      </c>
      <c r="V149" s="410">
        <f t="shared" si="275"/>
        <v>0</v>
      </c>
      <c r="W149" s="410">
        <f t="shared" si="275"/>
        <v>0</v>
      </c>
      <c r="X149" s="410">
        <f t="shared" si="275"/>
        <v>0</v>
      </c>
      <c r="Y149" s="410">
        <f t="shared" si="275"/>
        <v>0</v>
      </c>
      <c r="Z149" s="410">
        <f t="shared" si="275"/>
        <v>0</v>
      </c>
      <c r="AA149" s="410">
        <f t="shared" si="275"/>
        <v>1972.87</v>
      </c>
      <c r="AB149" s="410">
        <f t="shared" si="275"/>
        <v>0</v>
      </c>
      <c r="AC149" s="410">
        <f t="shared" si="275"/>
        <v>0</v>
      </c>
      <c r="AD149" s="410">
        <f t="shared" si="275"/>
        <v>0</v>
      </c>
      <c r="AE149" s="410">
        <f t="shared" si="275"/>
        <v>0</v>
      </c>
      <c r="AF149" s="410">
        <f t="shared" si="275"/>
        <v>0</v>
      </c>
      <c r="AG149" s="410">
        <f t="shared" si="275"/>
        <v>1972.83</v>
      </c>
      <c r="AH149" s="410">
        <f t="shared" si="275"/>
        <v>0</v>
      </c>
      <c r="AI149" s="410">
        <f t="shared" si="275"/>
        <v>0</v>
      </c>
      <c r="AJ149" s="410">
        <f t="shared" si="275"/>
        <v>0</v>
      </c>
      <c r="AK149" s="410">
        <f t="shared" si="275"/>
        <v>0</v>
      </c>
      <c r="AL149" s="369">
        <f t="shared" si="275"/>
        <v>0</v>
      </c>
      <c r="AM149" s="342">
        <f t="shared" si="275"/>
        <v>1972.88</v>
      </c>
      <c r="AN149" s="410">
        <f t="shared" si="275"/>
        <v>0</v>
      </c>
      <c r="AO149" s="410">
        <f t="shared" si="275"/>
        <v>0</v>
      </c>
      <c r="AP149" s="410">
        <f t="shared" si="275"/>
        <v>0</v>
      </c>
      <c r="AQ149" s="410">
        <f t="shared" si="275"/>
        <v>0</v>
      </c>
      <c r="AR149" s="410">
        <f t="shared" si="275"/>
        <v>0</v>
      </c>
      <c r="AS149" s="410">
        <f t="shared" si="275"/>
        <v>1972.87</v>
      </c>
      <c r="AT149" s="410">
        <f t="shared" si="275"/>
        <v>0</v>
      </c>
      <c r="AU149" s="410">
        <f t="shared" si="275"/>
        <v>0</v>
      </c>
      <c r="AV149" s="410">
        <f t="shared" si="275"/>
        <v>0</v>
      </c>
      <c r="AW149" s="410">
        <f t="shared" si="275"/>
        <v>0</v>
      </c>
      <c r="AX149" s="410">
        <f t="shared" si="275"/>
        <v>0</v>
      </c>
      <c r="AY149" s="410">
        <f t="shared" si="275"/>
        <v>0</v>
      </c>
      <c r="AZ149" s="410">
        <f t="shared" si="275"/>
        <v>0</v>
      </c>
      <c r="BA149" s="410">
        <f t="shared" si="275"/>
        <v>0</v>
      </c>
      <c r="BB149" s="410">
        <f t="shared" si="275"/>
        <v>0</v>
      </c>
      <c r="BC149" s="410">
        <f t="shared" si="275"/>
        <v>0</v>
      </c>
      <c r="BD149" s="369">
        <f t="shared" si="275"/>
        <v>0</v>
      </c>
      <c r="BE149" s="368">
        <f t="shared" si="275"/>
        <v>0</v>
      </c>
      <c r="BF149" s="410">
        <f t="shared" si="275"/>
        <v>0</v>
      </c>
      <c r="BG149" s="410">
        <f t="shared" si="275"/>
        <v>0</v>
      </c>
      <c r="BH149" s="410">
        <f t="shared" si="275"/>
        <v>0</v>
      </c>
      <c r="BI149" s="410">
        <f t="shared" si="275"/>
        <v>0</v>
      </c>
      <c r="BJ149" s="411">
        <f t="shared" si="275"/>
        <v>0</v>
      </c>
      <c r="BK149" s="342">
        <f t="shared" si="275"/>
        <v>1972.88</v>
      </c>
      <c r="BL149" s="411">
        <f t="shared" si="275"/>
        <v>0</v>
      </c>
      <c r="BM149" s="342">
        <f t="shared" si="275"/>
        <v>0</v>
      </c>
      <c r="BN149" s="369">
        <f t="shared" si="275"/>
        <v>0</v>
      </c>
      <c r="BO149" s="342">
        <f t="shared" ref="BO149:BX149" si="276">IFERROR(ROUND(BO129/BO131*1000,2),0)</f>
        <v>0</v>
      </c>
      <c r="BP149" s="369">
        <f t="shared" si="276"/>
        <v>0</v>
      </c>
      <c r="BQ149" s="342">
        <f t="shared" si="276"/>
        <v>0</v>
      </c>
      <c r="BR149" s="369">
        <f t="shared" si="276"/>
        <v>0</v>
      </c>
      <c r="BS149" s="342">
        <f t="shared" si="276"/>
        <v>0</v>
      </c>
      <c r="BT149" s="369">
        <f t="shared" si="276"/>
        <v>0</v>
      </c>
      <c r="BU149" s="342">
        <f t="shared" si="276"/>
        <v>0</v>
      </c>
      <c r="BV149" s="369">
        <f t="shared" si="276"/>
        <v>0</v>
      </c>
      <c r="BW149" s="342">
        <f t="shared" si="276"/>
        <v>0</v>
      </c>
      <c r="BX149" s="369">
        <f t="shared" si="276"/>
        <v>0</v>
      </c>
      <c r="BY149" s="368">
        <f>IFERROR(ROUND(BY129/BY131*1000,2),0)</f>
        <v>1972.88</v>
      </c>
      <c r="BZ149" s="410">
        <f>IFERROR(ROUND(BZ129/BZ131*1000,2),0)</f>
        <v>0</v>
      </c>
      <c r="CA149" s="369">
        <f>IFERROR(ROUND(CA129/CA131*1000,2),0)</f>
        <v>1972.88</v>
      </c>
      <c r="CB149" s="412"/>
    </row>
    <row r="150" spans="1:80" ht="26.4" x14ac:dyDescent="0.25">
      <c r="A150" s="414" t="s">
        <v>129</v>
      </c>
      <c r="B150" s="57"/>
      <c r="C150" s="342">
        <f>C147+C149+C148</f>
        <v>35686.589999999997</v>
      </c>
      <c r="D150" s="342">
        <f t="shared" ref="D150:BO150" si="277">D147+D149+D148</f>
        <v>0</v>
      </c>
      <c r="E150" s="342">
        <f t="shared" si="277"/>
        <v>0</v>
      </c>
      <c r="F150" s="342">
        <f t="shared" si="277"/>
        <v>0</v>
      </c>
      <c r="G150" s="342">
        <f t="shared" si="277"/>
        <v>0</v>
      </c>
      <c r="H150" s="342">
        <f t="shared" si="277"/>
        <v>0</v>
      </c>
      <c r="I150" s="342">
        <f t="shared" si="277"/>
        <v>0</v>
      </c>
      <c r="J150" s="342">
        <f t="shared" si="277"/>
        <v>0</v>
      </c>
      <c r="K150" s="342">
        <f t="shared" si="277"/>
        <v>0</v>
      </c>
      <c r="L150" s="342">
        <f t="shared" si="277"/>
        <v>0</v>
      </c>
      <c r="M150" s="342">
        <f t="shared" si="277"/>
        <v>0</v>
      </c>
      <c r="N150" s="342">
        <f t="shared" si="277"/>
        <v>0</v>
      </c>
      <c r="O150" s="342">
        <f t="shared" si="277"/>
        <v>35686.67</v>
      </c>
      <c r="P150" s="342">
        <f t="shared" si="277"/>
        <v>0</v>
      </c>
      <c r="Q150" s="342">
        <f t="shared" si="277"/>
        <v>0</v>
      </c>
      <c r="R150" s="342">
        <f t="shared" si="277"/>
        <v>0</v>
      </c>
      <c r="S150" s="342">
        <f t="shared" si="277"/>
        <v>0</v>
      </c>
      <c r="T150" s="342">
        <f t="shared" si="277"/>
        <v>0</v>
      </c>
      <c r="U150" s="342">
        <f t="shared" si="277"/>
        <v>35686.579999999994</v>
      </c>
      <c r="V150" s="342">
        <f t="shared" si="277"/>
        <v>0</v>
      </c>
      <c r="W150" s="342">
        <f t="shared" si="277"/>
        <v>0</v>
      </c>
      <c r="X150" s="342">
        <f t="shared" si="277"/>
        <v>0</v>
      </c>
      <c r="Y150" s="342">
        <f t="shared" si="277"/>
        <v>0</v>
      </c>
      <c r="Z150" s="342">
        <f t="shared" si="277"/>
        <v>0</v>
      </c>
      <c r="AA150" s="342">
        <f t="shared" si="277"/>
        <v>35686.57</v>
      </c>
      <c r="AB150" s="342">
        <f t="shared" si="277"/>
        <v>0</v>
      </c>
      <c r="AC150" s="342">
        <f t="shared" si="277"/>
        <v>0</v>
      </c>
      <c r="AD150" s="342">
        <f t="shared" si="277"/>
        <v>0</v>
      </c>
      <c r="AE150" s="342">
        <f t="shared" si="277"/>
        <v>0</v>
      </c>
      <c r="AF150" s="342">
        <f t="shared" si="277"/>
        <v>0</v>
      </c>
      <c r="AG150" s="342">
        <f t="shared" si="277"/>
        <v>35686.5</v>
      </c>
      <c r="AH150" s="342">
        <f t="shared" si="277"/>
        <v>0</v>
      </c>
      <c r="AI150" s="342">
        <f t="shared" si="277"/>
        <v>0</v>
      </c>
      <c r="AJ150" s="342">
        <f t="shared" si="277"/>
        <v>0</v>
      </c>
      <c r="AK150" s="342">
        <f t="shared" si="277"/>
        <v>0</v>
      </c>
      <c r="AL150" s="342">
        <f t="shared" si="277"/>
        <v>0</v>
      </c>
      <c r="AM150" s="342">
        <f t="shared" si="277"/>
        <v>35686.61</v>
      </c>
      <c r="AN150" s="342">
        <f t="shared" si="277"/>
        <v>0</v>
      </c>
      <c r="AO150" s="342">
        <f t="shared" si="277"/>
        <v>0</v>
      </c>
      <c r="AP150" s="342">
        <f t="shared" si="277"/>
        <v>0</v>
      </c>
      <c r="AQ150" s="342">
        <f t="shared" si="277"/>
        <v>0</v>
      </c>
      <c r="AR150" s="342">
        <f t="shared" si="277"/>
        <v>0</v>
      </c>
      <c r="AS150" s="342">
        <f t="shared" si="277"/>
        <v>35686.58</v>
      </c>
      <c r="AT150" s="342">
        <f t="shared" si="277"/>
        <v>0</v>
      </c>
      <c r="AU150" s="342">
        <f t="shared" si="277"/>
        <v>0</v>
      </c>
      <c r="AV150" s="342">
        <f t="shared" si="277"/>
        <v>0</v>
      </c>
      <c r="AW150" s="342">
        <f t="shared" si="277"/>
        <v>0</v>
      </c>
      <c r="AX150" s="342">
        <f t="shared" si="277"/>
        <v>0</v>
      </c>
      <c r="AY150" s="342">
        <f t="shared" si="277"/>
        <v>0</v>
      </c>
      <c r="AZ150" s="342">
        <f t="shared" si="277"/>
        <v>0</v>
      </c>
      <c r="BA150" s="342">
        <f t="shared" si="277"/>
        <v>0</v>
      </c>
      <c r="BB150" s="342">
        <f t="shared" si="277"/>
        <v>0</v>
      </c>
      <c r="BC150" s="342">
        <f t="shared" si="277"/>
        <v>0</v>
      </c>
      <c r="BD150" s="342">
        <f t="shared" si="277"/>
        <v>0</v>
      </c>
      <c r="BE150" s="342">
        <f t="shared" si="277"/>
        <v>0</v>
      </c>
      <c r="BF150" s="342">
        <f t="shared" si="277"/>
        <v>0</v>
      </c>
      <c r="BG150" s="342">
        <f t="shared" si="277"/>
        <v>0</v>
      </c>
      <c r="BH150" s="342">
        <f t="shared" si="277"/>
        <v>0</v>
      </c>
      <c r="BI150" s="342">
        <f t="shared" si="277"/>
        <v>0</v>
      </c>
      <c r="BJ150" s="342">
        <f t="shared" si="277"/>
        <v>0</v>
      </c>
      <c r="BK150" s="342">
        <f>BK147+BK149+BK148</f>
        <v>35686.589999999997</v>
      </c>
      <c r="BL150" s="342">
        <f t="shared" si="277"/>
        <v>0</v>
      </c>
      <c r="BM150" s="342">
        <f t="shared" si="277"/>
        <v>0</v>
      </c>
      <c r="BN150" s="342">
        <f t="shared" si="277"/>
        <v>0</v>
      </c>
      <c r="BO150" s="342">
        <f t="shared" si="277"/>
        <v>0</v>
      </c>
      <c r="BP150" s="342">
        <f t="shared" ref="BP150:BX150" si="278">BP147+BP149+BP148</f>
        <v>0</v>
      </c>
      <c r="BQ150" s="342">
        <f t="shared" si="278"/>
        <v>0</v>
      </c>
      <c r="BR150" s="342">
        <f t="shared" si="278"/>
        <v>0</v>
      </c>
      <c r="BS150" s="342">
        <f t="shared" si="278"/>
        <v>0</v>
      </c>
      <c r="BT150" s="342">
        <f t="shared" si="278"/>
        <v>0</v>
      </c>
      <c r="BU150" s="342">
        <f t="shared" si="278"/>
        <v>0</v>
      </c>
      <c r="BV150" s="342">
        <f t="shared" si="278"/>
        <v>0</v>
      </c>
      <c r="BW150" s="342">
        <f t="shared" si="278"/>
        <v>0</v>
      </c>
      <c r="BX150" s="342">
        <f t="shared" si="278"/>
        <v>0</v>
      </c>
      <c r="BY150" s="342">
        <f>BY147+BY149+BY148</f>
        <v>35686.589999999997</v>
      </c>
      <c r="BZ150" s="342">
        <f>BZ147+BZ149+BZ148</f>
        <v>0</v>
      </c>
      <c r="CA150" s="342">
        <f>CA147+CA149+CA148</f>
        <v>35686.589999999997</v>
      </c>
      <c r="CB150" s="412"/>
    </row>
    <row r="151" spans="1:80" x14ac:dyDescent="0.25">
      <c r="A151" s="415" t="s">
        <v>104</v>
      </c>
      <c r="B151" s="415"/>
      <c r="C151" s="416">
        <f>IFERROR(ROUND((C122+C124)/C131*1000,2),0)</f>
        <v>0</v>
      </c>
      <c r="D151" s="416">
        <f t="shared" ref="D151:BO151" si="279">IFERROR(ROUND((D122+D124)/D131*1000,2),0)</f>
        <v>0</v>
      </c>
      <c r="E151" s="416">
        <f t="shared" si="279"/>
        <v>0</v>
      </c>
      <c r="F151" s="416">
        <f t="shared" si="279"/>
        <v>0</v>
      </c>
      <c r="G151" s="416">
        <f t="shared" si="279"/>
        <v>0</v>
      </c>
      <c r="H151" s="416">
        <f t="shared" si="279"/>
        <v>0</v>
      </c>
      <c r="I151" s="416">
        <f t="shared" si="279"/>
        <v>0</v>
      </c>
      <c r="J151" s="416">
        <f t="shared" si="279"/>
        <v>0</v>
      </c>
      <c r="K151" s="416">
        <f t="shared" si="279"/>
        <v>0</v>
      </c>
      <c r="L151" s="416">
        <f t="shared" si="279"/>
        <v>0</v>
      </c>
      <c r="M151" s="416">
        <f t="shared" si="279"/>
        <v>0</v>
      </c>
      <c r="N151" s="416">
        <f t="shared" si="279"/>
        <v>0</v>
      </c>
      <c r="O151" s="416">
        <f t="shared" si="279"/>
        <v>0</v>
      </c>
      <c r="P151" s="416">
        <f t="shared" si="279"/>
        <v>0</v>
      </c>
      <c r="Q151" s="416">
        <f t="shared" si="279"/>
        <v>0</v>
      </c>
      <c r="R151" s="416">
        <f t="shared" si="279"/>
        <v>0</v>
      </c>
      <c r="S151" s="416">
        <f t="shared" si="279"/>
        <v>0</v>
      </c>
      <c r="T151" s="416">
        <f t="shared" si="279"/>
        <v>0</v>
      </c>
      <c r="U151" s="416">
        <f t="shared" si="279"/>
        <v>0</v>
      </c>
      <c r="V151" s="416">
        <f t="shared" si="279"/>
        <v>0</v>
      </c>
      <c r="W151" s="416">
        <f t="shared" si="279"/>
        <v>0</v>
      </c>
      <c r="X151" s="416">
        <f t="shared" si="279"/>
        <v>0</v>
      </c>
      <c r="Y151" s="416">
        <f t="shared" si="279"/>
        <v>0</v>
      </c>
      <c r="Z151" s="416">
        <f t="shared" si="279"/>
        <v>0</v>
      </c>
      <c r="AA151" s="416">
        <f t="shared" si="279"/>
        <v>0</v>
      </c>
      <c r="AB151" s="416">
        <f t="shared" si="279"/>
        <v>0</v>
      </c>
      <c r="AC151" s="416">
        <f t="shared" si="279"/>
        <v>0</v>
      </c>
      <c r="AD151" s="416">
        <f t="shared" si="279"/>
        <v>0</v>
      </c>
      <c r="AE151" s="416">
        <f t="shared" si="279"/>
        <v>0</v>
      </c>
      <c r="AF151" s="416">
        <f t="shared" si="279"/>
        <v>0</v>
      </c>
      <c r="AG151" s="416">
        <f t="shared" si="279"/>
        <v>0</v>
      </c>
      <c r="AH151" s="416">
        <f t="shared" si="279"/>
        <v>0</v>
      </c>
      <c r="AI151" s="416">
        <f t="shared" si="279"/>
        <v>0</v>
      </c>
      <c r="AJ151" s="416">
        <f t="shared" si="279"/>
        <v>0</v>
      </c>
      <c r="AK151" s="416">
        <f t="shared" si="279"/>
        <v>0</v>
      </c>
      <c r="AL151" s="416">
        <f t="shared" si="279"/>
        <v>0</v>
      </c>
      <c r="AM151" s="416">
        <f t="shared" si="279"/>
        <v>0</v>
      </c>
      <c r="AN151" s="416">
        <f t="shared" si="279"/>
        <v>0</v>
      </c>
      <c r="AO151" s="416">
        <f t="shared" si="279"/>
        <v>0</v>
      </c>
      <c r="AP151" s="416">
        <f t="shared" si="279"/>
        <v>0</v>
      </c>
      <c r="AQ151" s="416">
        <f t="shared" si="279"/>
        <v>0</v>
      </c>
      <c r="AR151" s="416">
        <f t="shared" si="279"/>
        <v>0</v>
      </c>
      <c r="AS151" s="416">
        <f t="shared" si="279"/>
        <v>0</v>
      </c>
      <c r="AT151" s="416">
        <f t="shared" si="279"/>
        <v>0</v>
      </c>
      <c r="AU151" s="416">
        <f t="shared" si="279"/>
        <v>0</v>
      </c>
      <c r="AV151" s="416">
        <f t="shared" si="279"/>
        <v>0</v>
      </c>
      <c r="AW151" s="416">
        <f t="shared" si="279"/>
        <v>0</v>
      </c>
      <c r="AX151" s="416">
        <f t="shared" si="279"/>
        <v>0</v>
      </c>
      <c r="AY151" s="416">
        <f t="shared" si="279"/>
        <v>0</v>
      </c>
      <c r="AZ151" s="416">
        <f t="shared" si="279"/>
        <v>0</v>
      </c>
      <c r="BA151" s="416">
        <f t="shared" si="279"/>
        <v>0</v>
      </c>
      <c r="BB151" s="416">
        <f t="shared" si="279"/>
        <v>0</v>
      </c>
      <c r="BC151" s="416">
        <f t="shared" si="279"/>
        <v>0</v>
      </c>
      <c r="BD151" s="416">
        <f t="shared" si="279"/>
        <v>0</v>
      </c>
      <c r="BE151" s="416">
        <f t="shared" si="279"/>
        <v>0</v>
      </c>
      <c r="BF151" s="416">
        <f t="shared" si="279"/>
        <v>0</v>
      </c>
      <c r="BG151" s="416">
        <f t="shared" si="279"/>
        <v>0</v>
      </c>
      <c r="BH151" s="416">
        <f t="shared" si="279"/>
        <v>0</v>
      </c>
      <c r="BI151" s="416">
        <f t="shared" si="279"/>
        <v>0</v>
      </c>
      <c r="BJ151" s="416">
        <f t="shared" si="279"/>
        <v>0</v>
      </c>
      <c r="BK151" s="416">
        <f>IFERROR(ROUND((BK122+BK124)/BK131*1000,2),0)</f>
        <v>0</v>
      </c>
      <c r="BL151" s="416">
        <f t="shared" si="279"/>
        <v>0</v>
      </c>
      <c r="BM151" s="416">
        <f t="shared" si="279"/>
        <v>0</v>
      </c>
      <c r="BN151" s="416">
        <f t="shared" si="279"/>
        <v>0</v>
      </c>
      <c r="BO151" s="416">
        <f t="shared" si="279"/>
        <v>0</v>
      </c>
      <c r="BP151" s="416">
        <f t="shared" ref="BP151:BX151" si="280">IFERROR(ROUND((BP122+BP124)/BP131*1000,2),0)</f>
        <v>0</v>
      </c>
      <c r="BQ151" s="416">
        <f t="shared" si="280"/>
        <v>0</v>
      </c>
      <c r="BR151" s="416">
        <f t="shared" si="280"/>
        <v>0</v>
      </c>
      <c r="BS151" s="416">
        <f t="shared" si="280"/>
        <v>0</v>
      </c>
      <c r="BT151" s="416">
        <f t="shared" si="280"/>
        <v>0</v>
      </c>
      <c r="BU151" s="416">
        <f t="shared" si="280"/>
        <v>0</v>
      </c>
      <c r="BV151" s="416">
        <f t="shared" si="280"/>
        <v>0</v>
      </c>
      <c r="BW151" s="416">
        <f t="shared" si="280"/>
        <v>0</v>
      </c>
      <c r="BX151" s="416">
        <f t="shared" si="280"/>
        <v>0</v>
      </c>
      <c r="BY151" s="416">
        <f>IFERROR(ROUND((BY122+BY124)/BY131*1000,2),0)</f>
        <v>0</v>
      </c>
      <c r="BZ151" s="416">
        <f>IFERROR(ROUND((BZ122+BZ124)/BZ131*1000,2),0)</f>
        <v>0</v>
      </c>
      <c r="CA151" s="416">
        <f>IFERROR(ROUND((CA122+CA124)/CA131*1000,2),0)</f>
        <v>0</v>
      </c>
    </row>
    <row r="152" spans="1:80" ht="13.8" thickBot="1" x14ac:dyDescent="0.3">
      <c r="A152" s="417" t="s">
        <v>234</v>
      </c>
      <c r="B152" s="418"/>
      <c r="C152" s="419">
        <f>IFERROR(ROUND((C121+C123)/C131*1000,2),0)</f>
        <v>79.92</v>
      </c>
      <c r="D152" s="419">
        <f t="shared" ref="D152:BO152" si="281">IFERROR(ROUND((D121+D123)/D131*1000,2),0)</f>
        <v>0</v>
      </c>
      <c r="E152" s="419">
        <f t="shared" si="281"/>
        <v>0</v>
      </c>
      <c r="F152" s="419">
        <f t="shared" si="281"/>
        <v>0</v>
      </c>
      <c r="G152" s="419">
        <f t="shared" si="281"/>
        <v>0</v>
      </c>
      <c r="H152" s="419">
        <f t="shared" si="281"/>
        <v>0</v>
      </c>
      <c r="I152" s="419">
        <f t="shared" si="281"/>
        <v>0</v>
      </c>
      <c r="J152" s="419">
        <f t="shared" si="281"/>
        <v>0</v>
      </c>
      <c r="K152" s="419">
        <f t="shared" si="281"/>
        <v>0</v>
      </c>
      <c r="L152" s="419">
        <f t="shared" si="281"/>
        <v>0</v>
      </c>
      <c r="M152" s="419">
        <f t="shared" si="281"/>
        <v>0</v>
      </c>
      <c r="N152" s="419">
        <f t="shared" si="281"/>
        <v>0</v>
      </c>
      <c r="O152" s="419">
        <f t="shared" si="281"/>
        <v>79.92</v>
      </c>
      <c r="P152" s="419">
        <f t="shared" si="281"/>
        <v>0</v>
      </c>
      <c r="Q152" s="419">
        <f t="shared" si="281"/>
        <v>0</v>
      </c>
      <c r="R152" s="419">
        <f t="shared" si="281"/>
        <v>0</v>
      </c>
      <c r="S152" s="419">
        <f t="shared" si="281"/>
        <v>0</v>
      </c>
      <c r="T152" s="419">
        <f t="shared" si="281"/>
        <v>0</v>
      </c>
      <c r="U152" s="419">
        <f t="shared" si="281"/>
        <v>79.92</v>
      </c>
      <c r="V152" s="419">
        <f t="shared" si="281"/>
        <v>0</v>
      </c>
      <c r="W152" s="419">
        <f t="shared" si="281"/>
        <v>0</v>
      </c>
      <c r="X152" s="419">
        <f t="shared" si="281"/>
        <v>0</v>
      </c>
      <c r="Y152" s="419">
        <f t="shared" si="281"/>
        <v>0</v>
      </c>
      <c r="Z152" s="419">
        <f t="shared" si="281"/>
        <v>0</v>
      </c>
      <c r="AA152" s="419">
        <f t="shared" si="281"/>
        <v>79.92</v>
      </c>
      <c r="AB152" s="419">
        <f t="shared" si="281"/>
        <v>0</v>
      </c>
      <c r="AC152" s="419">
        <f t="shared" si="281"/>
        <v>0</v>
      </c>
      <c r="AD152" s="419">
        <f t="shared" si="281"/>
        <v>0</v>
      </c>
      <c r="AE152" s="419">
        <f t="shared" si="281"/>
        <v>0</v>
      </c>
      <c r="AF152" s="419">
        <f t="shared" si="281"/>
        <v>0</v>
      </c>
      <c r="AG152" s="419">
        <f t="shared" si="281"/>
        <v>80</v>
      </c>
      <c r="AH152" s="419">
        <f t="shared" si="281"/>
        <v>0</v>
      </c>
      <c r="AI152" s="419">
        <f t="shared" si="281"/>
        <v>0</v>
      </c>
      <c r="AJ152" s="419">
        <f t="shared" si="281"/>
        <v>0</v>
      </c>
      <c r="AK152" s="419">
        <f t="shared" si="281"/>
        <v>0</v>
      </c>
      <c r="AL152" s="419">
        <f t="shared" si="281"/>
        <v>0</v>
      </c>
      <c r="AM152" s="419">
        <f t="shared" si="281"/>
        <v>79.92</v>
      </c>
      <c r="AN152" s="419">
        <f t="shared" si="281"/>
        <v>0</v>
      </c>
      <c r="AO152" s="419">
        <f t="shared" si="281"/>
        <v>0</v>
      </c>
      <c r="AP152" s="419">
        <f t="shared" si="281"/>
        <v>0</v>
      </c>
      <c r="AQ152" s="419">
        <f t="shared" si="281"/>
        <v>0</v>
      </c>
      <c r="AR152" s="419">
        <f t="shared" si="281"/>
        <v>0</v>
      </c>
      <c r="AS152" s="419">
        <f t="shared" si="281"/>
        <v>79.930000000000007</v>
      </c>
      <c r="AT152" s="419">
        <f t="shared" si="281"/>
        <v>0</v>
      </c>
      <c r="AU152" s="419">
        <f t="shared" si="281"/>
        <v>0</v>
      </c>
      <c r="AV152" s="419">
        <f t="shared" si="281"/>
        <v>0</v>
      </c>
      <c r="AW152" s="419">
        <f t="shared" si="281"/>
        <v>0</v>
      </c>
      <c r="AX152" s="419">
        <f t="shared" si="281"/>
        <v>0</v>
      </c>
      <c r="AY152" s="419">
        <f t="shared" si="281"/>
        <v>0</v>
      </c>
      <c r="AZ152" s="419">
        <f t="shared" si="281"/>
        <v>0</v>
      </c>
      <c r="BA152" s="419">
        <f t="shared" si="281"/>
        <v>0</v>
      </c>
      <c r="BB152" s="419">
        <f t="shared" si="281"/>
        <v>0</v>
      </c>
      <c r="BC152" s="419">
        <f t="shared" si="281"/>
        <v>0</v>
      </c>
      <c r="BD152" s="419">
        <f t="shared" si="281"/>
        <v>0</v>
      </c>
      <c r="BE152" s="419">
        <f t="shared" si="281"/>
        <v>0</v>
      </c>
      <c r="BF152" s="419">
        <f t="shared" si="281"/>
        <v>0</v>
      </c>
      <c r="BG152" s="419">
        <f t="shared" si="281"/>
        <v>0</v>
      </c>
      <c r="BH152" s="419">
        <f t="shared" si="281"/>
        <v>0</v>
      </c>
      <c r="BI152" s="419">
        <f t="shared" si="281"/>
        <v>0</v>
      </c>
      <c r="BJ152" s="419">
        <f t="shared" si="281"/>
        <v>0</v>
      </c>
      <c r="BK152" s="419">
        <f t="shared" si="281"/>
        <v>79.92</v>
      </c>
      <c r="BL152" s="419">
        <f t="shared" si="281"/>
        <v>0</v>
      </c>
      <c r="BM152" s="419">
        <f t="shared" si="281"/>
        <v>0</v>
      </c>
      <c r="BN152" s="419">
        <f t="shared" si="281"/>
        <v>0</v>
      </c>
      <c r="BO152" s="419">
        <f t="shared" si="281"/>
        <v>0</v>
      </c>
      <c r="BP152" s="419">
        <f t="shared" ref="BP152:BX152" si="282">IFERROR(ROUND((BP121+BP123)/BP131*1000,2),0)</f>
        <v>0</v>
      </c>
      <c r="BQ152" s="419">
        <f t="shared" si="282"/>
        <v>0</v>
      </c>
      <c r="BR152" s="419">
        <f t="shared" si="282"/>
        <v>0</v>
      </c>
      <c r="BS152" s="419">
        <f t="shared" si="282"/>
        <v>0</v>
      </c>
      <c r="BT152" s="419">
        <f t="shared" si="282"/>
        <v>0</v>
      </c>
      <c r="BU152" s="419">
        <f t="shared" si="282"/>
        <v>0</v>
      </c>
      <c r="BV152" s="419">
        <f t="shared" si="282"/>
        <v>0</v>
      </c>
      <c r="BW152" s="419">
        <f t="shared" si="282"/>
        <v>0</v>
      </c>
      <c r="BX152" s="419">
        <f t="shared" si="282"/>
        <v>0</v>
      </c>
      <c r="BY152" s="419">
        <f>IFERROR(ROUND((BY121+BY123)/BY131*1000,2),0)</f>
        <v>79.92</v>
      </c>
      <c r="BZ152" s="419">
        <f>IFERROR(ROUND((BZ121+BZ123)/BZ131*1000,2),0)</f>
        <v>0</v>
      </c>
      <c r="CA152" s="419">
        <f>IFERROR(ROUND((CA121+CA123)/CA131*1000,2),0)</f>
        <v>79.92</v>
      </c>
    </row>
    <row r="153" spans="1:80" ht="52.5" customHeight="1" thickBot="1" x14ac:dyDescent="0.3">
      <c r="A153" s="420" t="s">
        <v>130</v>
      </c>
      <c r="B153" s="58"/>
      <c r="C153" s="421">
        <f>C143+C150+C151+C152</f>
        <v>47416.709999999992</v>
      </c>
      <c r="D153" s="421">
        <f t="shared" ref="D153:BC153" si="283">D143+D150+D151+D152</f>
        <v>0</v>
      </c>
      <c r="E153" s="421">
        <f t="shared" si="283"/>
        <v>0</v>
      </c>
      <c r="F153" s="421">
        <f t="shared" si="283"/>
        <v>0</v>
      </c>
      <c r="G153" s="421">
        <f t="shared" si="283"/>
        <v>0</v>
      </c>
      <c r="H153" s="421">
        <f t="shared" si="283"/>
        <v>0</v>
      </c>
      <c r="I153" s="421">
        <f t="shared" si="283"/>
        <v>0</v>
      </c>
      <c r="J153" s="421">
        <f t="shared" si="283"/>
        <v>0</v>
      </c>
      <c r="K153" s="421">
        <f t="shared" si="283"/>
        <v>0</v>
      </c>
      <c r="L153" s="421">
        <f t="shared" si="283"/>
        <v>0</v>
      </c>
      <c r="M153" s="421">
        <f t="shared" si="283"/>
        <v>0</v>
      </c>
      <c r="N153" s="421">
        <f t="shared" si="283"/>
        <v>0</v>
      </c>
      <c r="O153" s="421">
        <f t="shared" si="283"/>
        <v>47417.429999999993</v>
      </c>
      <c r="P153" s="421">
        <f t="shared" si="283"/>
        <v>0</v>
      </c>
      <c r="Q153" s="421">
        <f t="shared" si="283"/>
        <v>0</v>
      </c>
      <c r="R153" s="421">
        <f t="shared" si="283"/>
        <v>0</v>
      </c>
      <c r="S153" s="421">
        <f t="shared" si="283"/>
        <v>0</v>
      </c>
      <c r="T153" s="421">
        <f t="shared" si="283"/>
        <v>0</v>
      </c>
      <c r="U153" s="421">
        <f t="shared" si="283"/>
        <v>47416.689999999995</v>
      </c>
      <c r="V153" s="421">
        <f t="shared" si="283"/>
        <v>0</v>
      </c>
      <c r="W153" s="421">
        <f t="shared" si="283"/>
        <v>0</v>
      </c>
      <c r="X153" s="421">
        <f t="shared" si="283"/>
        <v>0</v>
      </c>
      <c r="Y153" s="421">
        <f t="shared" si="283"/>
        <v>0</v>
      </c>
      <c r="Z153" s="421">
        <f t="shared" si="283"/>
        <v>0</v>
      </c>
      <c r="AA153" s="421">
        <f t="shared" si="283"/>
        <v>47416.68</v>
      </c>
      <c r="AB153" s="421">
        <f t="shared" si="283"/>
        <v>0</v>
      </c>
      <c r="AC153" s="421">
        <f t="shared" si="283"/>
        <v>0</v>
      </c>
      <c r="AD153" s="421">
        <f t="shared" si="283"/>
        <v>0</v>
      </c>
      <c r="AE153" s="421">
        <f t="shared" si="283"/>
        <v>0</v>
      </c>
      <c r="AF153" s="421">
        <f t="shared" si="283"/>
        <v>0</v>
      </c>
      <c r="AG153" s="421">
        <f t="shared" si="283"/>
        <v>47416.5</v>
      </c>
      <c r="AH153" s="421">
        <f t="shared" si="283"/>
        <v>0</v>
      </c>
      <c r="AI153" s="421">
        <f t="shared" si="283"/>
        <v>0</v>
      </c>
      <c r="AJ153" s="421">
        <f t="shared" si="283"/>
        <v>0</v>
      </c>
      <c r="AK153" s="421">
        <f t="shared" si="283"/>
        <v>0</v>
      </c>
      <c r="AL153" s="421">
        <f t="shared" si="283"/>
        <v>0</v>
      </c>
      <c r="AM153" s="421">
        <f t="shared" si="283"/>
        <v>47416.92</v>
      </c>
      <c r="AN153" s="421">
        <f t="shared" si="283"/>
        <v>0</v>
      </c>
      <c r="AO153" s="421">
        <f t="shared" si="283"/>
        <v>0</v>
      </c>
      <c r="AP153" s="421">
        <f t="shared" si="283"/>
        <v>0</v>
      </c>
      <c r="AQ153" s="421">
        <f t="shared" si="283"/>
        <v>0</v>
      </c>
      <c r="AR153" s="421">
        <f t="shared" si="283"/>
        <v>0</v>
      </c>
      <c r="AS153" s="421">
        <f t="shared" si="283"/>
        <v>47416.69</v>
      </c>
      <c r="AT153" s="421">
        <f t="shared" si="283"/>
        <v>0</v>
      </c>
      <c r="AU153" s="421">
        <f t="shared" si="283"/>
        <v>0</v>
      </c>
      <c r="AV153" s="421">
        <f t="shared" si="283"/>
        <v>0</v>
      </c>
      <c r="AW153" s="421">
        <f t="shared" si="283"/>
        <v>0</v>
      </c>
      <c r="AX153" s="421">
        <f t="shared" si="283"/>
        <v>0</v>
      </c>
      <c r="AY153" s="421">
        <f t="shared" si="283"/>
        <v>0</v>
      </c>
      <c r="AZ153" s="421">
        <f>AZ143+AZ150+AZ151+AZ152</f>
        <v>0</v>
      </c>
      <c r="BA153" s="421">
        <f>BA143+BA150+BA151+BA152</f>
        <v>0</v>
      </c>
      <c r="BB153" s="421">
        <f t="shared" si="283"/>
        <v>0</v>
      </c>
      <c r="BC153" s="421">
        <f t="shared" si="283"/>
        <v>0</v>
      </c>
      <c r="BD153" s="421">
        <f>BD143+BD150+BD151+BD152</f>
        <v>0</v>
      </c>
      <c r="BE153" s="421">
        <f t="shared" ref="BE153:CA153" si="284">BE143+BE150+BE151+BE152</f>
        <v>0</v>
      </c>
      <c r="BF153" s="421">
        <f t="shared" si="284"/>
        <v>0</v>
      </c>
      <c r="BG153" s="421">
        <f t="shared" si="284"/>
        <v>0</v>
      </c>
      <c r="BH153" s="421">
        <f t="shared" si="284"/>
        <v>0</v>
      </c>
      <c r="BI153" s="421">
        <f t="shared" si="284"/>
        <v>0</v>
      </c>
      <c r="BJ153" s="421">
        <f t="shared" si="284"/>
        <v>0</v>
      </c>
      <c r="BK153" s="421">
        <f t="shared" si="284"/>
        <v>47416.709999999992</v>
      </c>
      <c r="BL153" s="422">
        <f t="shared" si="284"/>
        <v>0</v>
      </c>
      <c r="BM153" s="423">
        <f t="shared" si="284"/>
        <v>0</v>
      </c>
      <c r="BN153" s="424">
        <f t="shared" si="284"/>
        <v>0</v>
      </c>
      <c r="BO153" s="423">
        <f t="shared" si="284"/>
        <v>0</v>
      </c>
      <c r="BP153" s="424">
        <f t="shared" si="284"/>
        <v>0</v>
      </c>
      <c r="BQ153" s="423">
        <f t="shared" si="284"/>
        <v>0</v>
      </c>
      <c r="BR153" s="424">
        <f t="shared" si="284"/>
        <v>0</v>
      </c>
      <c r="BS153" s="423">
        <f t="shared" si="284"/>
        <v>0</v>
      </c>
      <c r="BT153" s="424">
        <f t="shared" si="284"/>
        <v>0</v>
      </c>
      <c r="BU153" s="423">
        <f t="shared" si="284"/>
        <v>0</v>
      </c>
      <c r="BV153" s="424">
        <f t="shared" si="284"/>
        <v>0</v>
      </c>
      <c r="BW153" s="423">
        <f t="shared" si="284"/>
        <v>0</v>
      </c>
      <c r="BX153" s="424">
        <f t="shared" si="284"/>
        <v>0</v>
      </c>
      <c r="BY153" s="425">
        <f t="shared" si="284"/>
        <v>47416.709999999992</v>
      </c>
      <c r="BZ153" s="421">
        <f t="shared" si="284"/>
        <v>0</v>
      </c>
      <c r="CA153" s="421">
        <f t="shared" si="284"/>
        <v>47416.709999999992</v>
      </c>
    </row>
    <row r="154" spans="1:80" x14ac:dyDescent="0.25">
      <c r="A154" s="4"/>
      <c r="C154" s="9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50"/>
      <c r="U154" s="9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50"/>
      <c r="AM154" s="9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50"/>
      <c r="BE154" s="4"/>
      <c r="BF154" s="4"/>
      <c r="BG154" s="4"/>
      <c r="BH154" s="4"/>
      <c r="BI154" s="4"/>
      <c r="BJ154" s="4"/>
      <c r="BK154" s="51"/>
      <c r="BL154" s="52"/>
      <c r="BM154" s="51"/>
      <c r="BN154" s="29"/>
      <c r="BO154" s="51"/>
      <c r="BP154" s="29"/>
      <c r="BQ154" s="51"/>
      <c r="BR154" s="29"/>
      <c r="BS154" s="51"/>
      <c r="BT154" s="29"/>
      <c r="BU154" s="51"/>
      <c r="BV154" s="29"/>
      <c r="BW154" s="51"/>
      <c r="BX154" s="29"/>
      <c r="BY154" s="52"/>
      <c r="BZ154" s="52"/>
      <c r="CA154" s="29"/>
    </row>
    <row r="155" spans="1:80" x14ac:dyDescent="0.25">
      <c r="A155" s="426" t="s">
        <v>131</v>
      </c>
      <c r="B155" s="207"/>
      <c r="C155" s="427">
        <f>C143*C131+C144</f>
        <v>7335970</v>
      </c>
      <c r="D155" s="428">
        <f t="shared" ref="D155:BJ155" si="285">D143*D131+D144</f>
        <v>0</v>
      </c>
      <c r="E155" s="428">
        <f t="shared" si="285"/>
        <v>0</v>
      </c>
      <c r="F155" s="428">
        <f t="shared" si="285"/>
        <v>0</v>
      </c>
      <c r="G155" s="428">
        <f t="shared" si="285"/>
        <v>0</v>
      </c>
      <c r="H155" s="428">
        <f t="shared" si="285"/>
        <v>0</v>
      </c>
      <c r="I155" s="428">
        <f t="shared" si="285"/>
        <v>0</v>
      </c>
      <c r="J155" s="428">
        <f t="shared" si="285"/>
        <v>0</v>
      </c>
      <c r="K155" s="428">
        <f t="shared" si="285"/>
        <v>0</v>
      </c>
      <c r="L155" s="428">
        <f t="shared" si="285"/>
        <v>0</v>
      </c>
      <c r="M155" s="428">
        <f t="shared" si="285"/>
        <v>0</v>
      </c>
      <c r="N155" s="428">
        <f t="shared" si="285"/>
        <v>0</v>
      </c>
      <c r="O155" s="428">
        <f t="shared" si="285"/>
        <v>170943.08000000002</v>
      </c>
      <c r="P155" s="428">
        <f t="shared" si="285"/>
        <v>0</v>
      </c>
      <c r="Q155" s="428">
        <f t="shared" si="285"/>
        <v>0</v>
      </c>
      <c r="R155" s="428">
        <f t="shared" si="285"/>
        <v>0</v>
      </c>
      <c r="S155" s="428">
        <f t="shared" si="285"/>
        <v>0</v>
      </c>
      <c r="T155" s="429">
        <f t="shared" si="285"/>
        <v>0</v>
      </c>
      <c r="U155" s="427">
        <f t="shared" si="285"/>
        <v>2962874.52</v>
      </c>
      <c r="V155" s="428">
        <f t="shared" si="285"/>
        <v>0</v>
      </c>
      <c r="W155" s="428">
        <f t="shared" si="285"/>
        <v>0</v>
      </c>
      <c r="X155" s="428">
        <f t="shared" si="285"/>
        <v>0</v>
      </c>
      <c r="Y155" s="428">
        <f t="shared" si="285"/>
        <v>0</v>
      </c>
      <c r="Z155" s="428">
        <f t="shared" si="285"/>
        <v>0</v>
      </c>
      <c r="AA155" s="428">
        <f t="shared" si="285"/>
        <v>3062586.85</v>
      </c>
      <c r="AB155" s="428">
        <f t="shared" si="285"/>
        <v>0</v>
      </c>
      <c r="AC155" s="428">
        <f t="shared" si="285"/>
        <v>0</v>
      </c>
      <c r="AD155" s="428">
        <f t="shared" si="285"/>
        <v>0</v>
      </c>
      <c r="AE155" s="428">
        <f t="shared" si="285"/>
        <v>0</v>
      </c>
      <c r="AF155" s="428">
        <f t="shared" si="285"/>
        <v>0</v>
      </c>
      <c r="AG155" s="428">
        <f t="shared" si="285"/>
        <v>85467</v>
      </c>
      <c r="AH155" s="428">
        <f t="shared" si="285"/>
        <v>0</v>
      </c>
      <c r="AI155" s="428">
        <f t="shared" si="285"/>
        <v>0</v>
      </c>
      <c r="AJ155" s="428">
        <f t="shared" si="285"/>
        <v>0</v>
      </c>
      <c r="AK155" s="428">
        <f t="shared" si="285"/>
        <v>0</v>
      </c>
      <c r="AL155" s="429">
        <f t="shared" si="285"/>
        <v>0</v>
      </c>
      <c r="AM155" s="427">
        <f t="shared" si="285"/>
        <v>370364.14</v>
      </c>
      <c r="AN155" s="428">
        <f t="shared" si="285"/>
        <v>0</v>
      </c>
      <c r="AO155" s="428">
        <f t="shared" si="285"/>
        <v>0</v>
      </c>
      <c r="AP155" s="428">
        <f t="shared" si="285"/>
        <v>0</v>
      </c>
      <c r="AQ155" s="428">
        <f t="shared" si="285"/>
        <v>0</v>
      </c>
      <c r="AR155" s="428">
        <f t="shared" si="285"/>
        <v>0</v>
      </c>
      <c r="AS155" s="428">
        <f t="shared" si="285"/>
        <v>769207.72</v>
      </c>
      <c r="AT155" s="428">
        <f t="shared" si="285"/>
        <v>0</v>
      </c>
      <c r="AU155" s="428">
        <f t="shared" si="285"/>
        <v>0</v>
      </c>
      <c r="AV155" s="428">
        <f t="shared" si="285"/>
        <v>0</v>
      </c>
      <c r="AW155" s="428">
        <f t="shared" si="285"/>
        <v>0</v>
      </c>
      <c r="AX155" s="428">
        <f t="shared" si="285"/>
        <v>0</v>
      </c>
      <c r="AY155" s="428">
        <f t="shared" si="285"/>
        <v>0</v>
      </c>
      <c r="AZ155" s="428">
        <f t="shared" si="285"/>
        <v>0</v>
      </c>
      <c r="BA155" s="428">
        <f t="shared" si="285"/>
        <v>0</v>
      </c>
      <c r="BB155" s="428">
        <f t="shared" si="285"/>
        <v>0</v>
      </c>
      <c r="BC155" s="428">
        <f t="shared" si="285"/>
        <v>0</v>
      </c>
      <c r="BD155" s="429">
        <f t="shared" si="285"/>
        <v>0</v>
      </c>
      <c r="BE155" s="430">
        <f t="shared" si="285"/>
        <v>0</v>
      </c>
      <c r="BF155" s="428">
        <f t="shared" si="285"/>
        <v>0</v>
      </c>
      <c r="BG155" s="428">
        <f t="shared" si="285"/>
        <v>0</v>
      </c>
      <c r="BH155" s="428">
        <f t="shared" si="285"/>
        <v>0</v>
      </c>
      <c r="BI155" s="428">
        <f t="shared" si="285"/>
        <v>0</v>
      </c>
      <c r="BJ155" s="431">
        <f t="shared" si="285"/>
        <v>0</v>
      </c>
      <c r="BK155" s="427"/>
      <c r="BL155" s="431"/>
      <c r="BM155" s="427"/>
      <c r="BN155" s="429"/>
      <c r="BO155" s="427"/>
      <c r="BP155" s="429"/>
      <c r="BQ155" s="427"/>
      <c r="BR155" s="429"/>
      <c r="BS155" s="427"/>
      <c r="BT155" s="429"/>
      <c r="BU155" s="427"/>
      <c r="BV155" s="429"/>
      <c r="BW155" s="427"/>
      <c r="BX155" s="429"/>
      <c r="BY155" s="430"/>
      <c r="BZ155" s="428"/>
      <c r="CA155" s="429"/>
    </row>
    <row r="156" spans="1:80" ht="13.8" thickBot="1" x14ac:dyDescent="0.3">
      <c r="A156" s="426" t="s">
        <v>178</v>
      </c>
      <c r="B156" s="207"/>
      <c r="C156" s="42">
        <f t="shared" ref="C156:BJ156" si="286">C150*C131</f>
        <v>18378593.849999998</v>
      </c>
      <c r="D156" s="43">
        <f t="shared" si="286"/>
        <v>0</v>
      </c>
      <c r="E156" s="43">
        <f t="shared" si="286"/>
        <v>0</v>
      </c>
      <c r="F156" s="43">
        <f t="shared" si="286"/>
        <v>0</v>
      </c>
      <c r="G156" s="43">
        <f t="shared" si="286"/>
        <v>0</v>
      </c>
      <c r="H156" s="43">
        <f t="shared" si="286"/>
        <v>0</v>
      </c>
      <c r="I156" s="43">
        <f t="shared" si="286"/>
        <v>0</v>
      </c>
      <c r="J156" s="43">
        <f t="shared" si="286"/>
        <v>0</v>
      </c>
      <c r="K156" s="43">
        <f t="shared" si="286"/>
        <v>0</v>
      </c>
      <c r="L156" s="43">
        <f t="shared" si="286"/>
        <v>0</v>
      </c>
      <c r="M156" s="43">
        <f t="shared" si="286"/>
        <v>0</v>
      </c>
      <c r="N156" s="43">
        <f t="shared" si="286"/>
        <v>0</v>
      </c>
      <c r="O156" s="43">
        <f t="shared" si="286"/>
        <v>428240.04</v>
      </c>
      <c r="P156" s="43">
        <f t="shared" si="286"/>
        <v>0</v>
      </c>
      <c r="Q156" s="43">
        <f t="shared" si="286"/>
        <v>0</v>
      </c>
      <c r="R156" s="43">
        <f t="shared" si="286"/>
        <v>0</v>
      </c>
      <c r="S156" s="43">
        <f t="shared" si="286"/>
        <v>0</v>
      </c>
      <c r="T156" s="44">
        <f t="shared" si="286"/>
        <v>0</v>
      </c>
      <c r="U156" s="42">
        <f t="shared" si="286"/>
        <v>7422808.6399999987</v>
      </c>
      <c r="V156" s="43">
        <f t="shared" si="286"/>
        <v>0</v>
      </c>
      <c r="W156" s="43">
        <f t="shared" si="286"/>
        <v>0</v>
      </c>
      <c r="X156" s="43">
        <f t="shared" si="286"/>
        <v>0</v>
      </c>
      <c r="Y156" s="43">
        <f t="shared" si="286"/>
        <v>0</v>
      </c>
      <c r="Z156" s="43">
        <f t="shared" si="286"/>
        <v>0</v>
      </c>
      <c r="AA156" s="43">
        <f t="shared" si="286"/>
        <v>7672612.5499999998</v>
      </c>
      <c r="AB156" s="43">
        <f t="shared" si="286"/>
        <v>0</v>
      </c>
      <c r="AC156" s="43">
        <f t="shared" si="286"/>
        <v>0</v>
      </c>
      <c r="AD156" s="43">
        <f t="shared" si="286"/>
        <v>0</v>
      </c>
      <c r="AE156" s="43">
        <f t="shared" si="286"/>
        <v>0</v>
      </c>
      <c r="AF156" s="43">
        <f t="shared" si="286"/>
        <v>0</v>
      </c>
      <c r="AG156" s="43">
        <f t="shared" si="286"/>
        <v>214119</v>
      </c>
      <c r="AH156" s="43">
        <f t="shared" si="286"/>
        <v>0</v>
      </c>
      <c r="AI156" s="43">
        <f t="shared" si="286"/>
        <v>0</v>
      </c>
      <c r="AJ156" s="43">
        <f t="shared" si="286"/>
        <v>0</v>
      </c>
      <c r="AK156" s="43">
        <f t="shared" si="286"/>
        <v>0</v>
      </c>
      <c r="AL156" s="44">
        <f t="shared" si="286"/>
        <v>0</v>
      </c>
      <c r="AM156" s="42">
        <f t="shared" si="286"/>
        <v>927851.86</v>
      </c>
      <c r="AN156" s="43">
        <f t="shared" si="286"/>
        <v>0</v>
      </c>
      <c r="AO156" s="43">
        <f t="shared" si="286"/>
        <v>0</v>
      </c>
      <c r="AP156" s="43">
        <f t="shared" si="286"/>
        <v>0</v>
      </c>
      <c r="AQ156" s="43">
        <f t="shared" si="286"/>
        <v>0</v>
      </c>
      <c r="AR156" s="43">
        <f t="shared" si="286"/>
        <v>0</v>
      </c>
      <c r="AS156" s="43">
        <f t="shared" si="286"/>
        <v>1927075.32</v>
      </c>
      <c r="AT156" s="43">
        <f t="shared" si="286"/>
        <v>0</v>
      </c>
      <c r="AU156" s="43">
        <f t="shared" si="286"/>
        <v>0</v>
      </c>
      <c r="AV156" s="43">
        <f t="shared" si="286"/>
        <v>0</v>
      </c>
      <c r="AW156" s="43">
        <f t="shared" si="286"/>
        <v>0</v>
      </c>
      <c r="AX156" s="43">
        <f t="shared" si="286"/>
        <v>0</v>
      </c>
      <c r="AY156" s="43">
        <f t="shared" si="286"/>
        <v>0</v>
      </c>
      <c r="AZ156" s="43">
        <f t="shared" si="286"/>
        <v>0</v>
      </c>
      <c r="BA156" s="43">
        <f t="shared" si="286"/>
        <v>0</v>
      </c>
      <c r="BB156" s="43">
        <f t="shared" si="286"/>
        <v>0</v>
      </c>
      <c r="BC156" s="43">
        <f t="shared" si="286"/>
        <v>0</v>
      </c>
      <c r="BD156" s="44">
        <f t="shared" si="286"/>
        <v>0</v>
      </c>
      <c r="BE156" s="45">
        <f t="shared" si="286"/>
        <v>0</v>
      </c>
      <c r="BF156" s="43">
        <f t="shared" si="286"/>
        <v>0</v>
      </c>
      <c r="BG156" s="43">
        <f t="shared" si="286"/>
        <v>0</v>
      </c>
      <c r="BH156" s="43">
        <f t="shared" si="286"/>
        <v>0</v>
      </c>
      <c r="BI156" s="43">
        <f t="shared" si="286"/>
        <v>0</v>
      </c>
      <c r="BJ156" s="46">
        <f t="shared" si="286"/>
        <v>0</v>
      </c>
      <c r="BK156" s="42"/>
      <c r="BL156" s="46"/>
      <c r="BM156" s="42"/>
      <c r="BN156" s="44"/>
      <c r="BO156" s="42"/>
      <c r="BP156" s="44"/>
      <c r="BQ156" s="42"/>
      <c r="BR156" s="44"/>
      <c r="BS156" s="42"/>
      <c r="BT156" s="44"/>
      <c r="BU156" s="42"/>
      <c r="BV156" s="44"/>
      <c r="BW156" s="42"/>
      <c r="BX156" s="44"/>
      <c r="BY156" s="45"/>
      <c r="BZ156" s="43"/>
      <c r="CA156" s="44"/>
    </row>
    <row r="157" spans="1:80" ht="13.8" thickBot="1" x14ac:dyDescent="0.3">
      <c r="A157" s="426" t="s">
        <v>132</v>
      </c>
      <c r="B157" s="207"/>
      <c r="C157" s="432">
        <f>C151*C131</f>
        <v>0</v>
      </c>
      <c r="D157" s="433">
        <f t="shared" ref="D157:BC157" si="287">D151*D131</f>
        <v>0</v>
      </c>
      <c r="E157" s="433">
        <f t="shared" si="287"/>
        <v>0</v>
      </c>
      <c r="F157" s="433">
        <f t="shared" si="287"/>
        <v>0</v>
      </c>
      <c r="G157" s="433">
        <f t="shared" si="287"/>
        <v>0</v>
      </c>
      <c r="H157" s="433">
        <f t="shared" si="287"/>
        <v>0</v>
      </c>
      <c r="I157" s="433">
        <f t="shared" si="287"/>
        <v>0</v>
      </c>
      <c r="J157" s="433">
        <f t="shared" si="287"/>
        <v>0</v>
      </c>
      <c r="K157" s="433">
        <f t="shared" si="287"/>
        <v>0</v>
      </c>
      <c r="L157" s="433">
        <f t="shared" si="287"/>
        <v>0</v>
      </c>
      <c r="M157" s="433">
        <f t="shared" si="287"/>
        <v>0</v>
      </c>
      <c r="N157" s="433">
        <f t="shared" si="287"/>
        <v>0</v>
      </c>
      <c r="O157" s="433">
        <f t="shared" si="287"/>
        <v>0</v>
      </c>
      <c r="P157" s="433">
        <f t="shared" si="287"/>
        <v>0</v>
      </c>
      <c r="Q157" s="433">
        <f t="shared" si="287"/>
        <v>0</v>
      </c>
      <c r="R157" s="433">
        <f t="shared" si="287"/>
        <v>0</v>
      </c>
      <c r="S157" s="433">
        <f t="shared" si="287"/>
        <v>0</v>
      </c>
      <c r="T157" s="433">
        <f t="shared" si="287"/>
        <v>0</v>
      </c>
      <c r="U157" s="433">
        <f t="shared" si="287"/>
        <v>0</v>
      </c>
      <c r="V157" s="433">
        <f t="shared" si="287"/>
        <v>0</v>
      </c>
      <c r="W157" s="433">
        <f t="shared" si="287"/>
        <v>0</v>
      </c>
      <c r="X157" s="433">
        <f t="shared" si="287"/>
        <v>0</v>
      </c>
      <c r="Y157" s="433">
        <f t="shared" si="287"/>
        <v>0</v>
      </c>
      <c r="Z157" s="433">
        <f t="shared" si="287"/>
        <v>0</v>
      </c>
      <c r="AA157" s="433">
        <f t="shared" si="287"/>
        <v>0</v>
      </c>
      <c r="AB157" s="433">
        <f t="shared" si="287"/>
        <v>0</v>
      </c>
      <c r="AC157" s="433">
        <f t="shared" si="287"/>
        <v>0</v>
      </c>
      <c r="AD157" s="433">
        <f t="shared" si="287"/>
        <v>0</v>
      </c>
      <c r="AE157" s="433">
        <f t="shared" si="287"/>
        <v>0</v>
      </c>
      <c r="AF157" s="433">
        <f t="shared" si="287"/>
        <v>0</v>
      </c>
      <c r="AG157" s="433">
        <f t="shared" si="287"/>
        <v>0</v>
      </c>
      <c r="AH157" s="433">
        <f t="shared" si="287"/>
        <v>0</v>
      </c>
      <c r="AI157" s="433">
        <f t="shared" si="287"/>
        <v>0</v>
      </c>
      <c r="AJ157" s="433">
        <f t="shared" si="287"/>
        <v>0</v>
      </c>
      <c r="AK157" s="433">
        <f t="shared" si="287"/>
        <v>0</v>
      </c>
      <c r="AL157" s="433">
        <f t="shared" si="287"/>
        <v>0</v>
      </c>
      <c r="AM157" s="433">
        <f t="shared" si="287"/>
        <v>0</v>
      </c>
      <c r="AN157" s="433">
        <f t="shared" si="287"/>
        <v>0</v>
      </c>
      <c r="AO157" s="433">
        <f t="shared" si="287"/>
        <v>0</v>
      </c>
      <c r="AP157" s="433">
        <f t="shared" si="287"/>
        <v>0</v>
      </c>
      <c r="AQ157" s="433">
        <f t="shared" si="287"/>
        <v>0</v>
      </c>
      <c r="AR157" s="433">
        <f t="shared" si="287"/>
        <v>0</v>
      </c>
      <c r="AS157" s="433">
        <f t="shared" si="287"/>
        <v>0</v>
      </c>
      <c r="AT157" s="433">
        <f t="shared" si="287"/>
        <v>0</v>
      </c>
      <c r="AU157" s="433">
        <f t="shared" si="287"/>
        <v>0</v>
      </c>
      <c r="AV157" s="433">
        <f t="shared" si="287"/>
        <v>0</v>
      </c>
      <c r="AW157" s="433">
        <f t="shared" si="287"/>
        <v>0</v>
      </c>
      <c r="AX157" s="433">
        <f t="shared" si="287"/>
        <v>0</v>
      </c>
      <c r="AY157" s="433">
        <f t="shared" si="287"/>
        <v>0</v>
      </c>
      <c r="AZ157" s="433">
        <f t="shared" si="287"/>
        <v>0</v>
      </c>
      <c r="BA157" s="433">
        <f t="shared" si="287"/>
        <v>0</v>
      </c>
      <c r="BB157" s="433">
        <f t="shared" si="287"/>
        <v>0</v>
      </c>
      <c r="BC157" s="433">
        <f t="shared" si="287"/>
        <v>0</v>
      </c>
      <c r="BD157" s="433">
        <f>BD151*BD131</f>
        <v>0</v>
      </c>
      <c r="BE157" s="433">
        <f t="shared" ref="BE157:BJ157" si="288">BE151*BE131</f>
        <v>0</v>
      </c>
      <c r="BF157" s="433">
        <f t="shared" si="288"/>
        <v>0</v>
      </c>
      <c r="BG157" s="433">
        <f t="shared" si="288"/>
        <v>0</v>
      </c>
      <c r="BH157" s="433">
        <f t="shared" si="288"/>
        <v>0</v>
      </c>
      <c r="BI157" s="433">
        <f t="shared" si="288"/>
        <v>0</v>
      </c>
      <c r="BJ157" s="433">
        <f t="shared" si="288"/>
        <v>0</v>
      </c>
      <c r="BK157" s="433"/>
      <c r="BL157" s="434"/>
      <c r="BM157" s="432"/>
      <c r="BN157" s="435"/>
      <c r="BO157" s="432"/>
      <c r="BP157" s="435"/>
      <c r="BQ157" s="432"/>
      <c r="BR157" s="435"/>
      <c r="BS157" s="432"/>
      <c r="BT157" s="435"/>
      <c r="BU157" s="432"/>
      <c r="BV157" s="435"/>
      <c r="BW157" s="432"/>
      <c r="BX157" s="435"/>
      <c r="BY157" s="436"/>
      <c r="BZ157" s="433"/>
      <c r="CA157" s="435"/>
    </row>
    <row r="158" spans="1:80" ht="13.8" thickBot="1" x14ac:dyDescent="0.3">
      <c r="A158" s="426" t="s">
        <v>133</v>
      </c>
      <c r="B158" s="207"/>
      <c r="C158" s="432">
        <f>C152*C131</f>
        <v>41158.800000000003</v>
      </c>
      <c r="D158" s="432">
        <f t="shared" ref="D158:BI158" si="289">D152*D131</f>
        <v>0</v>
      </c>
      <c r="E158" s="432">
        <f t="shared" si="289"/>
        <v>0</v>
      </c>
      <c r="F158" s="432">
        <f t="shared" si="289"/>
        <v>0</v>
      </c>
      <c r="G158" s="432">
        <f t="shared" si="289"/>
        <v>0</v>
      </c>
      <c r="H158" s="432">
        <f t="shared" si="289"/>
        <v>0</v>
      </c>
      <c r="I158" s="432">
        <f t="shared" si="289"/>
        <v>0</v>
      </c>
      <c r="J158" s="432">
        <f t="shared" si="289"/>
        <v>0</v>
      </c>
      <c r="K158" s="432">
        <f t="shared" si="289"/>
        <v>0</v>
      </c>
      <c r="L158" s="432">
        <f t="shared" si="289"/>
        <v>0</v>
      </c>
      <c r="M158" s="432">
        <f t="shared" si="289"/>
        <v>0</v>
      </c>
      <c r="N158" s="432">
        <f t="shared" si="289"/>
        <v>0</v>
      </c>
      <c r="O158" s="432">
        <f t="shared" si="289"/>
        <v>959.04</v>
      </c>
      <c r="P158" s="432">
        <f t="shared" si="289"/>
        <v>0</v>
      </c>
      <c r="Q158" s="432">
        <f t="shared" si="289"/>
        <v>0</v>
      </c>
      <c r="R158" s="432">
        <f t="shared" si="289"/>
        <v>0</v>
      </c>
      <c r="S158" s="432">
        <f t="shared" si="289"/>
        <v>0</v>
      </c>
      <c r="T158" s="432">
        <f t="shared" si="289"/>
        <v>0</v>
      </c>
      <c r="U158" s="432">
        <f t="shared" si="289"/>
        <v>16623.36</v>
      </c>
      <c r="V158" s="432">
        <f t="shared" si="289"/>
        <v>0</v>
      </c>
      <c r="W158" s="432">
        <f t="shared" si="289"/>
        <v>0</v>
      </c>
      <c r="X158" s="432">
        <f t="shared" si="289"/>
        <v>0</v>
      </c>
      <c r="Y158" s="432">
        <f t="shared" si="289"/>
        <v>0</v>
      </c>
      <c r="Z158" s="432">
        <f t="shared" si="289"/>
        <v>0</v>
      </c>
      <c r="AA158" s="432">
        <f t="shared" si="289"/>
        <v>17182.8</v>
      </c>
      <c r="AB158" s="432">
        <f t="shared" si="289"/>
        <v>0</v>
      </c>
      <c r="AC158" s="432">
        <f t="shared" si="289"/>
        <v>0</v>
      </c>
      <c r="AD158" s="432">
        <f t="shared" si="289"/>
        <v>0</v>
      </c>
      <c r="AE158" s="432">
        <f t="shared" si="289"/>
        <v>0</v>
      </c>
      <c r="AF158" s="432">
        <f t="shared" si="289"/>
        <v>0</v>
      </c>
      <c r="AG158" s="432">
        <f t="shared" si="289"/>
        <v>480</v>
      </c>
      <c r="AH158" s="432">
        <f t="shared" si="289"/>
        <v>0</v>
      </c>
      <c r="AI158" s="432">
        <f t="shared" si="289"/>
        <v>0</v>
      </c>
      <c r="AJ158" s="432">
        <f t="shared" si="289"/>
        <v>0</v>
      </c>
      <c r="AK158" s="432">
        <f t="shared" si="289"/>
        <v>0</v>
      </c>
      <c r="AL158" s="432">
        <f t="shared" si="289"/>
        <v>0</v>
      </c>
      <c r="AM158" s="432">
        <f t="shared" si="289"/>
        <v>2077.92</v>
      </c>
      <c r="AN158" s="432">
        <f t="shared" si="289"/>
        <v>0</v>
      </c>
      <c r="AO158" s="432">
        <f t="shared" si="289"/>
        <v>0</v>
      </c>
      <c r="AP158" s="432">
        <f t="shared" si="289"/>
        <v>0</v>
      </c>
      <c r="AQ158" s="432">
        <f t="shared" si="289"/>
        <v>0</v>
      </c>
      <c r="AR158" s="432">
        <f t="shared" si="289"/>
        <v>0</v>
      </c>
      <c r="AS158" s="432">
        <f t="shared" si="289"/>
        <v>4316.22</v>
      </c>
      <c r="AT158" s="432">
        <f t="shared" si="289"/>
        <v>0</v>
      </c>
      <c r="AU158" s="432">
        <f t="shared" si="289"/>
        <v>0</v>
      </c>
      <c r="AV158" s="432">
        <f t="shared" si="289"/>
        <v>0</v>
      </c>
      <c r="AW158" s="432">
        <f t="shared" si="289"/>
        <v>0</v>
      </c>
      <c r="AX158" s="432">
        <f t="shared" si="289"/>
        <v>0</v>
      </c>
      <c r="AY158" s="432">
        <f t="shared" si="289"/>
        <v>0</v>
      </c>
      <c r="AZ158" s="432">
        <f t="shared" si="289"/>
        <v>0</v>
      </c>
      <c r="BA158" s="432">
        <f t="shared" si="289"/>
        <v>0</v>
      </c>
      <c r="BB158" s="432">
        <f t="shared" si="289"/>
        <v>0</v>
      </c>
      <c r="BC158" s="432">
        <f>BC152*BC131</f>
        <v>0</v>
      </c>
      <c r="BD158" s="432">
        <f t="shared" si="289"/>
        <v>0</v>
      </c>
      <c r="BE158" s="432">
        <f t="shared" si="289"/>
        <v>0</v>
      </c>
      <c r="BF158" s="432">
        <f t="shared" si="289"/>
        <v>0</v>
      </c>
      <c r="BG158" s="432">
        <f t="shared" si="289"/>
        <v>0</v>
      </c>
      <c r="BH158" s="432">
        <f t="shared" si="289"/>
        <v>0</v>
      </c>
      <c r="BI158" s="432">
        <f t="shared" si="289"/>
        <v>0</v>
      </c>
      <c r="BJ158" s="432">
        <f>BJ152*BJ131</f>
        <v>0</v>
      </c>
      <c r="BK158" s="433"/>
      <c r="BL158" s="434"/>
      <c r="BM158" s="432"/>
      <c r="BN158" s="435"/>
      <c r="BO158" s="432"/>
      <c r="BP158" s="435"/>
      <c r="BQ158" s="432"/>
      <c r="BR158" s="435"/>
      <c r="BS158" s="432"/>
      <c r="BT158" s="435"/>
      <c r="BU158" s="432"/>
      <c r="BV158" s="435"/>
      <c r="BW158" s="432"/>
      <c r="BX158" s="435"/>
      <c r="BY158" s="436"/>
      <c r="BZ158" s="433"/>
      <c r="CA158" s="435">
        <f>SUM(C158:BZ158)</f>
        <v>82798.14</v>
      </c>
    </row>
    <row r="161" spans="1:79" x14ac:dyDescent="0.25">
      <c r="A161" s="1" t="s">
        <v>179</v>
      </c>
      <c r="C161" s="59">
        <v>51531.78</v>
      </c>
      <c r="D161" s="59">
        <v>51531.78</v>
      </c>
      <c r="E161" s="59">
        <v>48366.78</v>
      </c>
      <c r="F161" s="59">
        <v>48366.78</v>
      </c>
      <c r="G161" s="59">
        <v>48366.78</v>
      </c>
      <c r="H161" s="59">
        <v>48366.78</v>
      </c>
      <c r="I161" s="59">
        <v>51531.78</v>
      </c>
      <c r="J161" s="59">
        <v>51531.78</v>
      </c>
      <c r="K161" s="59">
        <v>48366.78</v>
      </c>
      <c r="L161" s="59">
        <v>48366.78</v>
      </c>
      <c r="M161" s="59">
        <v>48366.78</v>
      </c>
      <c r="N161" s="59">
        <v>48366.78</v>
      </c>
      <c r="O161" s="59">
        <v>51531.78</v>
      </c>
      <c r="P161" s="59">
        <v>51531.78</v>
      </c>
      <c r="Q161" s="59">
        <v>48366.78</v>
      </c>
      <c r="R161" s="59">
        <v>48366.78</v>
      </c>
      <c r="S161" s="59">
        <v>48366.78</v>
      </c>
      <c r="T161" s="59">
        <v>48366.78</v>
      </c>
      <c r="U161" s="59">
        <v>60132.78</v>
      </c>
      <c r="V161" s="59">
        <v>60132.78</v>
      </c>
      <c r="W161" s="59">
        <v>48733.78</v>
      </c>
      <c r="X161" s="59">
        <v>48733.78</v>
      </c>
      <c r="Y161" s="59">
        <v>48733.78</v>
      </c>
      <c r="Z161" s="59">
        <v>48733.78</v>
      </c>
      <c r="AA161" s="59">
        <v>118315.78</v>
      </c>
      <c r="AB161" s="59">
        <v>118315.78</v>
      </c>
      <c r="AC161" s="59">
        <v>48733.78</v>
      </c>
      <c r="AD161" s="59">
        <v>48733.78</v>
      </c>
      <c r="AE161" s="59">
        <v>48733.78</v>
      </c>
      <c r="AF161" s="59">
        <v>48733.78</v>
      </c>
      <c r="AG161" s="59">
        <v>60132.78</v>
      </c>
      <c r="AH161" s="59">
        <v>60132.78</v>
      </c>
      <c r="AI161" s="59">
        <v>48733.78</v>
      </c>
      <c r="AJ161" s="59">
        <v>48733.78</v>
      </c>
      <c r="AK161" s="59">
        <v>48733.78</v>
      </c>
      <c r="AL161" s="59">
        <v>48733.78</v>
      </c>
      <c r="AM161" s="59">
        <v>62399.78</v>
      </c>
      <c r="AN161" s="59">
        <v>62399.78</v>
      </c>
      <c r="AO161" s="59">
        <v>49076.78</v>
      </c>
      <c r="AP161" s="59">
        <v>49076.78</v>
      </c>
      <c r="AQ161" s="59">
        <v>49076.78</v>
      </c>
      <c r="AR161" s="59">
        <v>49076.78</v>
      </c>
      <c r="AS161" s="59">
        <v>121550.78</v>
      </c>
      <c r="AT161" s="59">
        <v>121550.78</v>
      </c>
      <c r="AU161" s="59">
        <v>49076.78</v>
      </c>
      <c r="AV161" s="59">
        <v>47076.78</v>
      </c>
      <c r="AW161" s="59">
        <v>49076.78</v>
      </c>
      <c r="AX161" s="59">
        <v>47076.78</v>
      </c>
      <c r="AY161" s="59">
        <v>62399.78</v>
      </c>
      <c r="AZ161" s="59">
        <v>62399.78</v>
      </c>
      <c r="BA161" s="59">
        <v>49076.78</v>
      </c>
      <c r="BB161" s="59">
        <v>47076.78</v>
      </c>
      <c r="BC161" s="59">
        <v>49076.78</v>
      </c>
      <c r="BD161" s="59">
        <v>47076.78</v>
      </c>
      <c r="BE161" s="59">
        <v>14793.79</v>
      </c>
      <c r="BF161" s="59">
        <v>14793.79</v>
      </c>
      <c r="BG161" s="59">
        <v>82198.09</v>
      </c>
      <c r="BH161" s="59">
        <v>82198.09</v>
      </c>
      <c r="BI161" s="59">
        <v>82198.09</v>
      </c>
      <c r="BJ161" s="59">
        <v>82198.09</v>
      </c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</row>
    <row r="162" spans="1:79" x14ac:dyDescent="0.25">
      <c r="A162" s="1" t="s">
        <v>180</v>
      </c>
      <c r="C162" s="59">
        <f>ROUND(C131*C161,2)</f>
        <v>26538866.699999999</v>
      </c>
      <c r="D162" s="59">
        <f t="shared" ref="D162:BI162" si="290">ROUND(D131*D161,2)</f>
        <v>0</v>
      </c>
      <c r="E162" s="59">
        <f t="shared" si="290"/>
        <v>0</v>
      </c>
      <c r="F162" s="59">
        <f t="shared" si="290"/>
        <v>0</v>
      </c>
      <c r="G162" s="59">
        <f t="shared" si="290"/>
        <v>0</v>
      </c>
      <c r="H162" s="59">
        <f t="shared" si="290"/>
        <v>0</v>
      </c>
      <c r="I162" s="59">
        <f t="shared" si="290"/>
        <v>0</v>
      </c>
      <c r="J162" s="59">
        <f t="shared" si="290"/>
        <v>0</v>
      </c>
      <c r="K162" s="59">
        <f t="shared" si="290"/>
        <v>0</v>
      </c>
      <c r="L162" s="59">
        <f t="shared" si="290"/>
        <v>0</v>
      </c>
      <c r="M162" s="59">
        <f t="shared" si="290"/>
        <v>0</v>
      </c>
      <c r="N162" s="59">
        <f t="shared" si="290"/>
        <v>0</v>
      </c>
      <c r="O162" s="59">
        <f t="shared" si="290"/>
        <v>618381.36</v>
      </c>
      <c r="P162" s="59">
        <f t="shared" si="290"/>
        <v>0</v>
      </c>
      <c r="Q162" s="59">
        <f t="shared" si="290"/>
        <v>0</v>
      </c>
      <c r="R162" s="59">
        <f t="shared" si="290"/>
        <v>0</v>
      </c>
      <c r="S162" s="59">
        <f t="shared" si="290"/>
        <v>0</v>
      </c>
      <c r="T162" s="59">
        <f t="shared" si="290"/>
        <v>0</v>
      </c>
      <c r="U162" s="59">
        <f t="shared" si="290"/>
        <v>12507618.24</v>
      </c>
      <c r="V162" s="59">
        <f t="shared" si="290"/>
        <v>0</v>
      </c>
      <c r="W162" s="59">
        <f t="shared" si="290"/>
        <v>0</v>
      </c>
      <c r="X162" s="59">
        <f t="shared" si="290"/>
        <v>0</v>
      </c>
      <c r="Y162" s="59">
        <f t="shared" si="290"/>
        <v>0</v>
      </c>
      <c r="Z162" s="59">
        <f t="shared" si="290"/>
        <v>0</v>
      </c>
      <c r="AA162" s="59">
        <f t="shared" si="290"/>
        <v>25437892.699999999</v>
      </c>
      <c r="AB162" s="59">
        <f t="shared" si="290"/>
        <v>0</v>
      </c>
      <c r="AC162" s="59">
        <f t="shared" si="290"/>
        <v>0</v>
      </c>
      <c r="AD162" s="59">
        <f t="shared" si="290"/>
        <v>0</v>
      </c>
      <c r="AE162" s="59">
        <f t="shared" si="290"/>
        <v>0</v>
      </c>
      <c r="AF162" s="59">
        <f t="shared" si="290"/>
        <v>0</v>
      </c>
      <c r="AG162" s="59">
        <f t="shared" si="290"/>
        <v>360796.68</v>
      </c>
      <c r="AH162" s="59">
        <f t="shared" si="290"/>
        <v>0</v>
      </c>
      <c r="AI162" s="59">
        <f t="shared" si="290"/>
        <v>0</v>
      </c>
      <c r="AJ162" s="59">
        <f t="shared" si="290"/>
        <v>0</v>
      </c>
      <c r="AK162" s="59">
        <f t="shared" si="290"/>
        <v>0</v>
      </c>
      <c r="AL162" s="59">
        <f t="shared" si="290"/>
        <v>0</v>
      </c>
      <c r="AM162" s="59">
        <f t="shared" si="290"/>
        <v>1622394.28</v>
      </c>
      <c r="AN162" s="59">
        <f t="shared" si="290"/>
        <v>0</v>
      </c>
      <c r="AO162" s="59">
        <f t="shared" si="290"/>
        <v>0</v>
      </c>
      <c r="AP162" s="59">
        <f t="shared" si="290"/>
        <v>0</v>
      </c>
      <c r="AQ162" s="59">
        <f t="shared" si="290"/>
        <v>0</v>
      </c>
      <c r="AR162" s="59">
        <f t="shared" si="290"/>
        <v>0</v>
      </c>
      <c r="AS162" s="59">
        <f t="shared" si="290"/>
        <v>6563742.1200000001</v>
      </c>
      <c r="AT162" s="59">
        <f t="shared" si="290"/>
        <v>0</v>
      </c>
      <c r="AU162" s="59">
        <f t="shared" si="290"/>
        <v>0</v>
      </c>
      <c r="AV162" s="59">
        <f t="shared" si="290"/>
        <v>0</v>
      </c>
      <c r="AW162" s="59">
        <f t="shared" si="290"/>
        <v>0</v>
      </c>
      <c r="AX162" s="59">
        <f t="shared" si="290"/>
        <v>0</v>
      </c>
      <c r="AY162" s="59">
        <f t="shared" si="290"/>
        <v>0</v>
      </c>
      <c r="AZ162" s="59">
        <f t="shared" si="290"/>
        <v>0</v>
      </c>
      <c r="BA162" s="59">
        <f t="shared" si="290"/>
        <v>0</v>
      </c>
      <c r="BB162" s="59">
        <f t="shared" si="290"/>
        <v>0</v>
      </c>
      <c r="BC162" s="59">
        <f t="shared" si="290"/>
        <v>0</v>
      </c>
      <c r="BD162" s="59">
        <f t="shared" si="290"/>
        <v>0</v>
      </c>
      <c r="BE162" s="59">
        <f t="shared" si="290"/>
        <v>0</v>
      </c>
      <c r="BF162" s="59">
        <f t="shared" si="290"/>
        <v>0</v>
      </c>
      <c r="BG162" s="59">
        <f t="shared" si="290"/>
        <v>0</v>
      </c>
      <c r="BH162" s="59">
        <f t="shared" si="290"/>
        <v>0</v>
      </c>
      <c r="BI162" s="59">
        <f t="shared" si="290"/>
        <v>0</v>
      </c>
      <c r="BJ162" s="59">
        <f>ROUND(BJ131*BJ161,2)</f>
        <v>0</v>
      </c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>
        <f>SUM(C162:BD162)</f>
        <v>73649692.079999998</v>
      </c>
      <c r="BZ162" s="60">
        <f>SUM(BE162:BJ162)</f>
        <v>0</v>
      </c>
      <c r="CA162" s="60">
        <f>SUM(BY162:BZ162)</f>
        <v>73649692.079999998</v>
      </c>
    </row>
    <row r="163" spans="1:79" x14ac:dyDescent="0.25">
      <c r="A163" s="1" t="s">
        <v>195</v>
      </c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70">
        <v>0.83792900000000003</v>
      </c>
      <c r="BZ163" s="70">
        <v>0.83219100000000001</v>
      </c>
      <c r="CA163" s="70"/>
    </row>
    <row r="164" spans="1:79" x14ac:dyDescent="0.25">
      <c r="A164" s="1" t="s">
        <v>181</v>
      </c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>
        <f>BY144</f>
        <v>2687800</v>
      </c>
      <c r="BZ164" s="60">
        <f>BZ144</f>
        <v>0</v>
      </c>
      <c r="CA164" s="60">
        <f>SUM(BY164:BZ164)</f>
        <v>2687800</v>
      </c>
    </row>
    <row r="165" spans="1:79" x14ac:dyDescent="0.25"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</row>
    <row r="166" spans="1:79" x14ac:dyDescent="0.25">
      <c r="A166" s="1" t="s">
        <v>182</v>
      </c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>
        <f>ROUND((BY132-BY97-BY125)*1000/BY163,2)</f>
        <v>58679075.43</v>
      </c>
      <c r="BZ166" s="60">
        <f>ROUND((BZ132-BZ97-BZ125)*1000/BZ163,2)</f>
        <v>0</v>
      </c>
      <c r="CA166" s="60">
        <f>SUM(BY166:BZ166)</f>
        <v>58679075.43</v>
      </c>
    </row>
    <row r="167" spans="1:79" x14ac:dyDescent="0.25">
      <c r="A167" s="1" t="s">
        <v>183</v>
      </c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1">
        <f>IFERROR(ROUND(BY166/BY162,7),0)</f>
        <v>0.79673210000000005</v>
      </c>
      <c r="BZ167" s="61">
        <f>IFERROR(ROUND(BZ166/BZ162,7),0)</f>
        <v>0</v>
      </c>
      <c r="CA167" s="60"/>
    </row>
    <row r="168" spans="1:79" x14ac:dyDescent="0.25">
      <c r="A168" s="2" t="s">
        <v>184</v>
      </c>
      <c r="C168" s="60">
        <f>ROUND(C161*$BY$167,2)</f>
        <v>41057.019999999997</v>
      </c>
      <c r="D168" s="60">
        <f t="shared" ref="D168:BD168" si="291">ROUND(D161*$BY$167,2)</f>
        <v>41057.019999999997</v>
      </c>
      <c r="E168" s="60">
        <f t="shared" si="291"/>
        <v>38535.370000000003</v>
      </c>
      <c r="F168" s="60">
        <f t="shared" si="291"/>
        <v>38535.370000000003</v>
      </c>
      <c r="G168" s="60">
        <f t="shared" si="291"/>
        <v>38535.370000000003</v>
      </c>
      <c r="H168" s="60">
        <f t="shared" si="291"/>
        <v>38535.370000000003</v>
      </c>
      <c r="I168" s="60">
        <f t="shared" si="291"/>
        <v>41057.019999999997</v>
      </c>
      <c r="J168" s="60">
        <f t="shared" si="291"/>
        <v>41057.019999999997</v>
      </c>
      <c r="K168" s="60">
        <f t="shared" si="291"/>
        <v>38535.370000000003</v>
      </c>
      <c r="L168" s="60">
        <f t="shared" si="291"/>
        <v>38535.370000000003</v>
      </c>
      <c r="M168" s="60">
        <f t="shared" si="291"/>
        <v>38535.370000000003</v>
      </c>
      <c r="N168" s="60">
        <f t="shared" si="291"/>
        <v>38535.370000000003</v>
      </c>
      <c r="O168" s="60">
        <f t="shared" si="291"/>
        <v>41057.019999999997</v>
      </c>
      <c r="P168" s="60">
        <f t="shared" si="291"/>
        <v>41057.019999999997</v>
      </c>
      <c r="Q168" s="60">
        <f t="shared" si="291"/>
        <v>38535.370000000003</v>
      </c>
      <c r="R168" s="60">
        <f t="shared" si="291"/>
        <v>38535.370000000003</v>
      </c>
      <c r="S168" s="60">
        <f t="shared" si="291"/>
        <v>38535.370000000003</v>
      </c>
      <c r="T168" s="60">
        <f t="shared" si="291"/>
        <v>38535.370000000003</v>
      </c>
      <c r="U168" s="60">
        <f t="shared" si="291"/>
        <v>47909.72</v>
      </c>
      <c r="V168" s="60">
        <f t="shared" si="291"/>
        <v>47909.72</v>
      </c>
      <c r="W168" s="60">
        <f t="shared" si="291"/>
        <v>38827.769999999997</v>
      </c>
      <c r="X168" s="60">
        <f t="shared" si="291"/>
        <v>38827.769999999997</v>
      </c>
      <c r="Y168" s="60">
        <f t="shared" si="291"/>
        <v>38827.769999999997</v>
      </c>
      <c r="Z168" s="60">
        <f t="shared" si="291"/>
        <v>38827.769999999997</v>
      </c>
      <c r="AA168" s="60">
        <f t="shared" si="291"/>
        <v>94265.98</v>
      </c>
      <c r="AB168" s="60">
        <f t="shared" si="291"/>
        <v>94265.98</v>
      </c>
      <c r="AC168" s="60">
        <f t="shared" si="291"/>
        <v>38827.769999999997</v>
      </c>
      <c r="AD168" s="60">
        <f t="shared" si="291"/>
        <v>38827.769999999997</v>
      </c>
      <c r="AE168" s="60">
        <f t="shared" si="291"/>
        <v>38827.769999999997</v>
      </c>
      <c r="AF168" s="60">
        <f t="shared" si="291"/>
        <v>38827.769999999997</v>
      </c>
      <c r="AG168" s="60">
        <f t="shared" si="291"/>
        <v>47909.72</v>
      </c>
      <c r="AH168" s="60">
        <f t="shared" si="291"/>
        <v>47909.72</v>
      </c>
      <c r="AI168" s="60">
        <f t="shared" si="291"/>
        <v>38827.769999999997</v>
      </c>
      <c r="AJ168" s="60">
        <f t="shared" si="291"/>
        <v>38827.769999999997</v>
      </c>
      <c r="AK168" s="60">
        <f t="shared" si="291"/>
        <v>38827.769999999997</v>
      </c>
      <c r="AL168" s="60">
        <f t="shared" si="291"/>
        <v>38827.769999999997</v>
      </c>
      <c r="AM168" s="60">
        <f t="shared" si="291"/>
        <v>49715.91</v>
      </c>
      <c r="AN168" s="60">
        <f t="shared" si="291"/>
        <v>49715.91</v>
      </c>
      <c r="AO168" s="60">
        <f t="shared" si="291"/>
        <v>39101.050000000003</v>
      </c>
      <c r="AP168" s="60">
        <f t="shared" si="291"/>
        <v>39101.050000000003</v>
      </c>
      <c r="AQ168" s="60">
        <f t="shared" si="291"/>
        <v>39101.050000000003</v>
      </c>
      <c r="AR168" s="60">
        <f>ROUND(AR161*$BY$167,2)</f>
        <v>39101.050000000003</v>
      </c>
      <c r="AS168" s="60">
        <f t="shared" si="291"/>
        <v>96843.41</v>
      </c>
      <c r="AT168" s="60">
        <f t="shared" si="291"/>
        <v>96843.41</v>
      </c>
      <c r="AU168" s="60">
        <f t="shared" si="291"/>
        <v>39101.050000000003</v>
      </c>
      <c r="AV168" s="60">
        <f t="shared" si="291"/>
        <v>37507.58</v>
      </c>
      <c r="AW168" s="60">
        <f t="shared" si="291"/>
        <v>39101.050000000003</v>
      </c>
      <c r="AX168" s="60">
        <f t="shared" si="291"/>
        <v>37507.58</v>
      </c>
      <c r="AY168" s="60">
        <f t="shared" si="291"/>
        <v>49715.91</v>
      </c>
      <c r="AZ168" s="60">
        <f t="shared" si="291"/>
        <v>49715.91</v>
      </c>
      <c r="BA168" s="60">
        <f t="shared" si="291"/>
        <v>39101.050000000003</v>
      </c>
      <c r="BB168" s="60">
        <f t="shared" si="291"/>
        <v>37507.58</v>
      </c>
      <c r="BC168" s="60">
        <f t="shared" si="291"/>
        <v>39101.050000000003</v>
      </c>
      <c r="BD168" s="60">
        <f t="shared" si="291"/>
        <v>37507.58</v>
      </c>
      <c r="BE168" s="60">
        <f t="shared" ref="BE168:BJ168" si="292">ROUND(BE161*$BZ$167,2)</f>
        <v>0</v>
      </c>
      <c r="BF168" s="60">
        <f t="shared" si="292"/>
        <v>0</v>
      </c>
      <c r="BG168" s="60">
        <f t="shared" si="292"/>
        <v>0</v>
      </c>
      <c r="BH168" s="60">
        <f t="shared" si="292"/>
        <v>0</v>
      </c>
      <c r="BI168" s="60">
        <f t="shared" si="292"/>
        <v>0</v>
      </c>
      <c r="BJ168" s="60">
        <f t="shared" si="292"/>
        <v>0</v>
      </c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</row>
    <row r="169" spans="1:79" x14ac:dyDescent="0.25">
      <c r="A169" s="1" t="s">
        <v>185</v>
      </c>
      <c r="C169" s="59">
        <f>ROUND(C168*C131,2)</f>
        <v>21144365.300000001</v>
      </c>
      <c r="D169" s="59">
        <f t="shared" ref="D169:BI169" si="293">ROUND(D168*D131,2)</f>
        <v>0</v>
      </c>
      <c r="E169" s="59">
        <f t="shared" si="293"/>
        <v>0</v>
      </c>
      <c r="F169" s="59">
        <f t="shared" si="293"/>
        <v>0</v>
      </c>
      <c r="G169" s="59">
        <f t="shared" si="293"/>
        <v>0</v>
      </c>
      <c r="H169" s="59">
        <f t="shared" si="293"/>
        <v>0</v>
      </c>
      <c r="I169" s="59">
        <f t="shared" si="293"/>
        <v>0</v>
      </c>
      <c r="J169" s="59">
        <f t="shared" si="293"/>
        <v>0</v>
      </c>
      <c r="K169" s="59">
        <f t="shared" si="293"/>
        <v>0</v>
      </c>
      <c r="L169" s="59">
        <f t="shared" si="293"/>
        <v>0</v>
      </c>
      <c r="M169" s="59">
        <f t="shared" si="293"/>
        <v>0</v>
      </c>
      <c r="N169" s="59">
        <f t="shared" si="293"/>
        <v>0</v>
      </c>
      <c r="O169" s="59">
        <f t="shared" si="293"/>
        <v>492684.24</v>
      </c>
      <c r="P169" s="59">
        <f t="shared" si="293"/>
        <v>0</v>
      </c>
      <c r="Q169" s="59">
        <f t="shared" si="293"/>
        <v>0</v>
      </c>
      <c r="R169" s="59">
        <f t="shared" si="293"/>
        <v>0</v>
      </c>
      <c r="S169" s="59">
        <f t="shared" si="293"/>
        <v>0</v>
      </c>
      <c r="T169" s="59">
        <f t="shared" si="293"/>
        <v>0</v>
      </c>
      <c r="U169" s="59">
        <f t="shared" si="293"/>
        <v>9965221.7599999998</v>
      </c>
      <c r="V169" s="59">
        <f t="shared" si="293"/>
        <v>0</v>
      </c>
      <c r="W169" s="59">
        <f t="shared" si="293"/>
        <v>0</v>
      </c>
      <c r="X169" s="59">
        <f t="shared" si="293"/>
        <v>0</v>
      </c>
      <c r="Y169" s="59">
        <f t="shared" si="293"/>
        <v>0</v>
      </c>
      <c r="Z169" s="59">
        <f t="shared" si="293"/>
        <v>0</v>
      </c>
      <c r="AA169" s="59">
        <f t="shared" si="293"/>
        <v>20267185.699999999</v>
      </c>
      <c r="AB169" s="59">
        <f t="shared" si="293"/>
        <v>0</v>
      </c>
      <c r="AC169" s="59">
        <f t="shared" si="293"/>
        <v>0</v>
      </c>
      <c r="AD169" s="59">
        <f t="shared" si="293"/>
        <v>0</v>
      </c>
      <c r="AE169" s="59">
        <f t="shared" si="293"/>
        <v>0</v>
      </c>
      <c r="AF169" s="59">
        <f t="shared" si="293"/>
        <v>0</v>
      </c>
      <c r="AG169" s="59">
        <f t="shared" si="293"/>
        <v>287458.32</v>
      </c>
      <c r="AH169" s="59">
        <f t="shared" si="293"/>
        <v>0</v>
      </c>
      <c r="AI169" s="59">
        <f t="shared" si="293"/>
        <v>0</v>
      </c>
      <c r="AJ169" s="59">
        <f t="shared" si="293"/>
        <v>0</v>
      </c>
      <c r="AK169" s="59">
        <f t="shared" si="293"/>
        <v>0</v>
      </c>
      <c r="AL169" s="59">
        <f t="shared" si="293"/>
        <v>0</v>
      </c>
      <c r="AM169" s="59">
        <f t="shared" si="293"/>
        <v>1292613.6599999999</v>
      </c>
      <c r="AN169" s="59">
        <f t="shared" si="293"/>
        <v>0</v>
      </c>
      <c r="AO169" s="59">
        <f t="shared" si="293"/>
        <v>0</v>
      </c>
      <c r="AP169" s="59">
        <f t="shared" si="293"/>
        <v>0</v>
      </c>
      <c r="AQ169" s="59">
        <f t="shared" si="293"/>
        <v>0</v>
      </c>
      <c r="AR169" s="59">
        <f t="shared" si="293"/>
        <v>0</v>
      </c>
      <c r="AS169" s="59">
        <f t="shared" si="293"/>
        <v>5229544.1399999997</v>
      </c>
      <c r="AT169" s="59">
        <f t="shared" si="293"/>
        <v>0</v>
      </c>
      <c r="AU169" s="59">
        <f t="shared" si="293"/>
        <v>0</v>
      </c>
      <c r="AV169" s="59">
        <f t="shared" si="293"/>
        <v>0</v>
      </c>
      <c r="AW169" s="59">
        <f t="shared" si="293"/>
        <v>0</v>
      </c>
      <c r="AX169" s="59">
        <f t="shared" si="293"/>
        <v>0</v>
      </c>
      <c r="AY169" s="59">
        <f t="shared" si="293"/>
        <v>0</v>
      </c>
      <c r="AZ169" s="59">
        <f t="shared" si="293"/>
        <v>0</v>
      </c>
      <c r="BA169" s="59">
        <f t="shared" si="293"/>
        <v>0</v>
      </c>
      <c r="BB169" s="59">
        <f t="shared" si="293"/>
        <v>0</v>
      </c>
      <c r="BC169" s="59">
        <f t="shared" si="293"/>
        <v>0</v>
      </c>
      <c r="BD169" s="59">
        <f t="shared" si="293"/>
        <v>0</v>
      </c>
      <c r="BE169" s="59">
        <f t="shared" si="293"/>
        <v>0</v>
      </c>
      <c r="BF169" s="59">
        <f t="shared" si="293"/>
        <v>0</v>
      </c>
      <c r="BG169" s="59">
        <f t="shared" si="293"/>
        <v>0</v>
      </c>
      <c r="BH169" s="59">
        <f t="shared" si="293"/>
        <v>0</v>
      </c>
      <c r="BI169" s="59">
        <f t="shared" si="293"/>
        <v>0</v>
      </c>
      <c r="BJ169" s="59">
        <f>ROUND(BJ168*BJ131,2)</f>
        <v>0</v>
      </c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>
        <f>SUM(C169:BD169)</f>
        <v>58679073.119999997</v>
      </c>
      <c r="BZ169" s="60">
        <f>SUM(BE169:BJ169)</f>
        <v>0</v>
      </c>
      <c r="CA169" s="60">
        <f>SUM(BY169:BZ169)</f>
        <v>58679073.119999997</v>
      </c>
    </row>
    <row r="170" spans="1:79" x14ac:dyDescent="0.25">
      <c r="A170" s="1" t="s">
        <v>181</v>
      </c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>
        <f>BY164</f>
        <v>2687800</v>
      </c>
      <c r="BZ170" s="60">
        <f>BZ164</f>
        <v>0</v>
      </c>
      <c r="CA170" s="60">
        <f>SUM(BY170:BZ170)</f>
        <v>2687800</v>
      </c>
    </row>
    <row r="171" spans="1:79" x14ac:dyDescent="0.25">
      <c r="A171" s="2" t="s">
        <v>186</v>
      </c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>
        <f>ROUND((BY169*BY163+BY170),2)</f>
        <v>51856697.060000002</v>
      </c>
      <c r="BZ171" s="60">
        <f>ROUND((BZ169*BZ163+BZ170),2)</f>
        <v>0</v>
      </c>
      <c r="CA171" s="60">
        <f>SUM(BY171:BZ171)</f>
        <v>51856697.060000002</v>
      </c>
    </row>
    <row r="172" spans="1:79" x14ac:dyDescent="0.25"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>
        <f>BY171-BY132*1000</f>
        <v>-1.9400000050663948</v>
      </c>
      <c r="BZ172" s="60">
        <f>BZ171-BZ132*1000</f>
        <v>0</v>
      </c>
      <c r="CA172" s="60">
        <f>SUM(BY172:BZ172)</f>
        <v>-1.9400000050663948</v>
      </c>
    </row>
    <row r="173" spans="1:79" x14ac:dyDescent="0.25">
      <c r="A173" s="1" t="s">
        <v>187</v>
      </c>
      <c r="C173" s="59">
        <f>22571+1700</f>
        <v>24271</v>
      </c>
      <c r="D173" s="59">
        <f>22571+1700</f>
        <v>24271</v>
      </c>
      <c r="E173" s="59">
        <f>19814+1292</f>
        <v>21106</v>
      </c>
      <c r="F173" s="59">
        <f>19814+1292</f>
        <v>21106</v>
      </c>
      <c r="G173" s="59">
        <f>19814+1292</f>
        <v>21106</v>
      </c>
      <c r="H173" s="59">
        <f>19814+1292</f>
        <v>21106</v>
      </c>
      <c r="I173" s="59">
        <f>22571+1700</f>
        <v>24271</v>
      </c>
      <c r="J173" s="59">
        <f>22571+1700</f>
        <v>24271</v>
      </c>
      <c r="K173" s="59">
        <f t="shared" ref="K173:T173" si="294">19814+1292</f>
        <v>21106</v>
      </c>
      <c r="L173" s="59">
        <f t="shared" si="294"/>
        <v>21106</v>
      </c>
      <c r="M173" s="59">
        <f t="shared" si="294"/>
        <v>21106</v>
      </c>
      <c r="N173" s="59">
        <f t="shared" si="294"/>
        <v>21106</v>
      </c>
      <c r="O173" s="59">
        <f>22571+1700</f>
        <v>24271</v>
      </c>
      <c r="P173" s="59">
        <f>22571+1700</f>
        <v>24271</v>
      </c>
      <c r="Q173" s="59">
        <f>19814+1292</f>
        <v>21106</v>
      </c>
      <c r="R173" s="59">
        <f t="shared" si="294"/>
        <v>21106</v>
      </c>
      <c r="S173" s="59">
        <f t="shared" si="294"/>
        <v>21106</v>
      </c>
      <c r="T173" s="59">
        <f t="shared" si="294"/>
        <v>21106</v>
      </c>
      <c r="U173" s="59">
        <f>30692+2180</f>
        <v>32872</v>
      </c>
      <c r="V173" s="59">
        <f>30692+2180</f>
        <v>32872</v>
      </c>
      <c r="W173" s="59">
        <f>19814+1659</f>
        <v>21473</v>
      </c>
      <c r="X173" s="59">
        <f>19814+1659</f>
        <v>21473</v>
      </c>
      <c r="Y173" s="59">
        <f>19814+1659</f>
        <v>21473</v>
      </c>
      <c r="Z173" s="59">
        <f>19814+1659</f>
        <v>21473</v>
      </c>
      <c r="AA173" s="59">
        <f>80755+10300</f>
        <v>91055</v>
      </c>
      <c r="AB173" s="59">
        <f>80755+10300</f>
        <v>91055</v>
      </c>
      <c r="AC173" s="59">
        <f>19814+1659</f>
        <v>21473</v>
      </c>
      <c r="AD173" s="59">
        <f>19814+1659</f>
        <v>21473</v>
      </c>
      <c r="AE173" s="59">
        <f>19814+1659</f>
        <v>21473</v>
      </c>
      <c r="AF173" s="59">
        <f>19814+1659</f>
        <v>21473</v>
      </c>
      <c r="AG173" s="59">
        <f>30692+2180</f>
        <v>32872</v>
      </c>
      <c r="AH173" s="59">
        <f>30692+2180</f>
        <v>32872</v>
      </c>
      <c r="AI173" s="59">
        <f>19814+1659</f>
        <v>21473</v>
      </c>
      <c r="AJ173" s="59">
        <f>19814+1659</f>
        <v>21473</v>
      </c>
      <c r="AK173" s="59">
        <f>19814+1659</f>
        <v>21473</v>
      </c>
      <c r="AL173" s="59">
        <f>19814+1659</f>
        <v>21473</v>
      </c>
      <c r="AM173" s="59">
        <f>32479+2660</f>
        <v>35139</v>
      </c>
      <c r="AN173" s="59">
        <f>32479+2660</f>
        <v>35139</v>
      </c>
      <c r="AO173" s="59">
        <f>19814+2002</f>
        <v>21816</v>
      </c>
      <c r="AP173" s="59">
        <f>19814+2002</f>
        <v>21816</v>
      </c>
      <c r="AQ173" s="59">
        <f>19814+2002</f>
        <v>21816</v>
      </c>
      <c r="AR173" s="59">
        <f>19814+2002</f>
        <v>21816</v>
      </c>
      <c r="AS173" s="59">
        <f>83990+10300</f>
        <v>94290</v>
      </c>
      <c r="AT173" s="59">
        <f>83990+10300</f>
        <v>94290</v>
      </c>
      <c r="AU173" s="59">
        <f>19814+2002</f>
        <v>21816</v>
      </c>
      <c r="AV173" s="59">
        <f>19814+2002</f>
        <v>21816</v>
      </c>
      <c r="AW173" s="59">
        <f>19814+2002</f>
        <v>21816</v>
      </c>
      <c r="AX173" s="59">
        <f>19814+2002</f>
        <v>21816</v>
      </c>
      <c r="AY173" s="59">
        <f>32479+2660</f>
        <v>35139</v>
      </c>
      <c r="AZ173" s="59">
        <f>32479+2660</f>
        <v>35139</v>
      </c>
      <c r="BA173" s="59">
        <f>19814+2002</f>
        <v>21816</v>
      </c>
      <c r="BB173" s="59">
        <f>19814+2002</f>
        <v>21816</v>
      </c>
      <c r="BC173" s="59">
        <f>19814+2002</f>
        <v>21816</v>
      </c>
      <c r="BD173" s="59">
        <f>19814+2002</f>
        <v>21816</v>
      </c>
      <c r="BE173" s="59">
        <f>11347+180</f>
        <v>11527</v>
      </c>
      <c r="BF173" s="59">
        <f>11347+180</f>
        <v>11527</v>
      </c>
      <c r="BG173" s="59">
        <f>39001+900</f>
        <v>39901</v>
      </c>
      <c r="BH173" s="59">
        <v>39901</v>
      </c>
      <c r="BI173" s="59">
        <f>39001+900</f>
        <v>39901</v>
      </c>
      <c r="BJ173" s="59">
        <v>39901</v>
      </c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</row>
    <row r="174" spans="1:79" x14ac:dyDescent="0.25">
      <c r="A174" s="1" t="s">
        <v>188</v>
      </c>
      <c r="C174" s="59">
        <f>ROUND(C173*C131,2)</f>
        <v>12499565</v>
      </c>
      <c r="D174" s="59">
        <f t="shared" ref="D174:BJ174" si="295">ROUND(D173*D131,2)</f>
        <v>0</v>
      </c>
      <c r="E174" s="59">
        <f t="shared" si="295"/>
        <v>0</v>
      </c>
      <c r="F174" s="59">
        <f t="shared" si="295"/>
        <v>0</v>
      </c>
      <c r="G174" s="59">
        <f t="shared" si="295"/>
        <v>0</v>
      </c>
      <c r="H174" s="59">
        <f t="shared" si="295"/>
        <v>0</v>
      </c>
      <c r="I174" s="59">
        <f t="shared" si="295"/>
        <v>0</v>
      </c>
      <c r="J174" s="59">
        <f t="shared" si="295"/>
        <v>0</v>
      </c>
      <c r="K174" s="59">
        <f t="shared" si="295"/>
        <v>0</v>
      </c>
      <c r="L174" s="59">
        <f t="shared" si="295"/>
        <v>0</v>
      </c>
      <c r="M174" s="59">
        <f t="shared" si="295"/>
        <v>0</v>
      </c>
      <c r="N174" s="59">
        <f t="shared" si="295"/>
        <v>0</v>
      </c>
      <c r="O174" s="59">
        <f t="shared" si="295"/>
        <v>291252</v>
      </c>
      <c r="P174" s="59">
        <f t="shared" si="295"/>
        <v>0</v>
      </c>
      <c r="Q174" s="59">
        <f t="shared" si="295"/>
        <v>0</v>
      </c>
      <c r="R174" s="59">
        <f t="shared" si="295"/>
        <v>0</v>
      </c>
      <c r="S174" s="59">
        <f t="shared" si="295"/>
        <v>0</v>
      </c>
      <c r="T174" s="59">
        <f t="shared" si="295"/>
        <v>0</v>
      </c>
      <c r="U174" s="59">
        <f t="shared" si="295"/>
        <v>6837376</v>
      </c>
      <c r="V174" s="59">
        <f t="shared" si="295"/>
        <v>0</v>
      </c>
      <c r="W174" s="59">
        <f t="shared" si="295"/>
        <v>0</v>
      </c>
      <c r="X174" s="59">
        <f t="shared" si="295"/>
        <v>0</v>
      </c>
      <c r="Y174" s="59">
        <f t="shared" si="295"/>
        <v>0</v>
      </c>
      <c r="Z174" s="59">
        <f t="shared" si="295"/>
        <v>0</v>
      </c>
      <c r="AA174" s="59">
        <f t="shared" si="295"/>
        <v>19576825</v>
      </c>
      <c r="AB174" s="59">
        <f t="shared" si="295"/>
        <v>0</v>
      </c>
      <c r="AC174" s="59">
        <f t="shared" si="295"/>
        <v>0</v>
      </c>
      <c r="AD174" s="59">
        <f t="shared" si="295"/>
        <v>0</v>
      </c>
      <c r="AE174" s="59">
        <f t="shared" si="295"/>
        <v>0</v>
      </c>
      <c r="AF174" s="59">
        <f t="shared" si="295"/>
        <v>0</v>
      </c>
      <c r="AG174" s="59">
        <f t="shared" si="295"/>
        <v>197232</v>
      </c>
      <c r="AH174" s="59">
        <f t="shared" si="295"/>
        <v>0</v>
      </c>
      <c r="AI174" s="59">
        <f t="shared" si="295"/>
        <v>0</v>
      </c>
      <c r="AJ174" s="59">
        <f t="shared" si="295"/>
        <v>0</v>
      </c>
      <c r="AK174" s="59">
        <f t="shared" si="295"/>
        <v>0</v>
      </c>
      <c r="AL174" s="59">
        <f t="shared" si="295"/>
        <v>0</v>
      </c>
      <c r="AM174" s="59">
        <f t="shared" si="295"/>
        <v>913614</v>
      </c>
      <c r="AN174" s="59">
        <f t="shared" si="295"/>
        <v>0</v>
      </c>
      <c r="AO174" s="59">
        <f t="shared" si="295"/>
        <v>0</v>
      </c>
      <c r="AP174" s="59">
        <f t="shared" si="295"/>
        <v>0</v>
      </c>
      <c r="AQ174" s="59">
        <f t="shared" si="295"/>
        <v>0</v>
      </c>
      <c r="AR174" s="59">
        <f t="shared" si="295"/>
        <v>0</v>
      </c>
      <c r="AS174" s="59">
        <f t="shared" si="295"/>
        <v>5091660</v>
      </c>
      <c r="AT174" s="59">
        <f t="shared" si="295"/>
        <v>0</v>
      </c>
      <c r="AU174" s="59">
        <f t="shared" si="295"/>
        <v>0</v>
      </c>
      <c r="AV174" s="59">
        <f t="shared" si="295"/>
        <v>0</v>
      </c>
      <c r="AW174" s="59">
        <f t="shared" si="295"/>
        <v>0</v>
      </c>
      <c r="AX174" s="59">
        <f t="shared" si="295"/>
        <v>0</v>
      </c>
      <c r="AY174" s="59">
        <f t="shared" si="295"/>
        <v>0</v>
      </c>
      <c r="AZ174" s="59">
        <f t="shared" si="295"/>
        <v>0</v>
      </c>
      <c r="BA174" s="59">
        <f t="shared" si="295"/>
        <v>0</v>
      </c>
      <c r="BB174" s="59">
        <f t="shared" si="295"/>
        <v>0</v>
      </c>
      <c r="BC174" s="59">
        <f t="shared" si="295"/>
        <v>0</v>
      </c>
      <c r="BD174" s="59">
        <f t="shared" si="295"/>
        <v>0</v>
      </c>
      <c r="BE174" s="59">
        <f t="shared" si="295"/>
        <v>0</v>
      </c>
      <c r="BF174" s="59">
        <f t="shared" si="295"/>
        <v>0</v>
      </c>
      <c r="BG174" s="59">
        <f t="shared" si="295"/>
        <v>0</v>
      </c>
      <c r="BH174" s="59">
        <f t="shared" si="295"/>
        <v>0</v>
      </c>
      <c r="BI174" s="59">
        <f t="shared" si="295"/>
        <v>0</v>
      </c>
      <c r="BJ174" s="59">
        <f t="shared" si="295"/>
        <v>0</v>
      </c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>
        <f>SUM(C174:BD174)</f>
        <v>45407524</v>
      </c>
      <c r="BZ174" s="60">
        <f>SUM(BE174:BJ174)</f>
        <v>0</v>
      </c>
      <c r="CA174" s="60">
        <f>SUM(BY174:BZ174)</f>
        <v>45407524</v>
      </c>
    </row>
    <row r="175" spans="1:79" x14ac:dyDescent="0.25">
      <c r="A175" s="1" t="s">
        <v>189</v>
      </c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1">
        <f>IFERROR(ROUND(BY126*1000/BY174,7),0)</f>
        <v>0.81421089999999996</v>
      </c>
      <c r="BZ175" s="61">
        <f>IFERROR(ROUND(BZ126*1000/BZ174,7),0)</f>
        <v>0</v>
      </c>
      <c r="CA175" s="61"/>
    </row>
    <row r="176" spans="1:79" x14ac:dyDescent="0.25">
      <c r="A176" s="1" t="s">
        <v>190</v>
      </c>
      <c r="C176" s="59">
        <f>ROUND(C173*$BY$175,2)</f>
        <v>19761.71</v>
      </c>
      <c r="D176" s="59">
        <f t="shared" ref="D176:BD176" si="296">ROUND(D173*$BY$175,2)</f>
        <v>19761.71</v>
      </c>
      <c r="E176" s="59">
        <f t="shared" si="296"/>
        <v>17184.740000000002</v>
      </c>
      <c r="F176" s="59">
        <f t="shared" si="296"/>
        <v>17184.740000000002</v>
      </c>
      <c r="G176" s="59">
        <f t="shared" si="296"/>
        <v>17184.740000000002</v>
      </c>
      <c r="H176" s="59">
        <f t="shared" si="296"/>
        <v>17184.740000000002</v>
      </c>
      <c r="I176" s="59">
        <f t="shared" si="296"/>
        <v>19761.71</v>
      </c>
      <c r="J176" s="59">
        <f t="shared" si="296"/>
        <v>19761.71</v>
      </c>
      <c r="K176" s="59">
        <f t="shared" si="296"/>
        <v>17184.740000000002</v>
      </c>
      <c r="L176" s="59">
        <f t="shared" si="296"/>
        <v>17184.740000000002</v>
      </c>
      <c r="M176" s="59">
        <f t="shared" si="296"/>
        <v>17184.740000000002</v>
      </c>
      <c r="N176" s="59">
        <f t="shared" si="296"/>
        <v>17184.740000000002</v>
      </c>
      <c r="O176" s="59">
        <f t="shared" si="296"/>
        <v>19761.71</v>
      </c>
      <c r="P176" s="59">
        <f t="shared" si="296"/>
        <v>19761.71</v>
      </c>
      <c r="Q176" s="59">
        <f t="shared" si="296"/>
        <v>17184.740000000002</v>
      </c>
      <c r="R176" s="59">
        <f t="shared" si="296"/>
        <v>17184.740000000002</v>
      </c>
      <c r="S176" s="59">
        <f t="shared" si="296"/>
        <v>17184.740000000002</v>
      </c>
      <c r="T176" s="59">
        <f t="shared" si="296"/>
        <v>17184.740000000002</v>
      </c>
      <c r="U176" s="59">
        <f t="shared" si="296"/>
        <v>26764.74</v>
      </c>
      <c r="V176" s="59">
        <f t="shared" si="296"/>
        <v>26764.74</v>
      </c>
      <c r="W176" s="59">
        <f t="shared" si="296"/>
        <v>17483.55</v>
      </c>
      <c r="X176" s="59">
        <f t="shared" si="296"/>
        <v>17483.55</v>
      </c>
      <c r="Y176" s="59">
        <f t="shared" si="296"/>
        <v>17483.55</v>
      </c>
      <c r="Z176" s="59">
        <f t="shared" si="296"/>
        <v>17483.55</v>
      </c>
      <c r="AA176" s="59">
        <f t="shared" si="296"/>
        <v>74137.97</v>
      </c>
      <c r="AB176" s="59">
        <f t="shared" si="296"/>
        <v>74137.97</v>
      </c>
      <c r="AC176" s="59">
        <f t="shared" si="296"/>
        <v>17483.55</v>
      </c>
      <c r="AD176" s="59">
        <f t="shared" si="296"/>
        <v>17483.55</v>
      </c>
      <c r="AE176" s="59">
        <f t="shared" si="296"/>
        <v>17483.55</v>
      </c>
      <c r="AF176" s="59">
        <f t="shared" si="296"/>
        <v>17483.55</v>
      </c>
      <c r="AG176" s="59">
        <f t="shared" si="296"/>
        <v>26764.74</v>
      </c>
      <c r="AH176" s="59">
        <f t="shared" si="296"/>
        <v>26764.74</v>
      </c>
      <c r="AI176" s="59">
        <f t="shared" si="296"/>
        <v>17483.55</v>
      </c>
      <c r="AJ176" s="59">
        <f t="shared" si="296"/>
        <v>17483.55</v>
      </c>
      <c r="AK176" s="59">
        <f t="shared" si="296"/>
        <v>17483.55</v>
      </c>
      <c r="AL176" s="59">
        <f t="shared" si="296"/>
        <v>17483.55</v>
      </c>
      <c r="AM176" s="59">
        <f t="shared" si="296"/>
        <v>28610.560000000001</v>
      </c>
      <c r="AN176" s="59">
        <f t="shared" si="296"/>
        <v>28610.560000000001</v>
      </c>
      <c r="AO176" s="59">
        <f t="shared" si="296"/>
        <v>17762.82</v>
      </c>
      <c r="AP176" s="59">
        <f t="shared" si="296"/>
        <v>17762.82</v>
      </c>
      <c r="AQ176" s="59">
        <f t="shared" si="296"/>
        <v>17762.82</v>
      </c>
      <c r="AR176" s="59">
        <f t="shared" si="296"/>
        <v>17762.82</v>
      </c>
      <c r="AS176" s="59">
        <f t="shared" si="296"/>
        <v>76771.95</v>
      </c>
      <c r="AT176" s="59">
        <f t="shared" si="296"/>
        <v>76771.95</v>
      </c>
      <c r="AU176" s="59">
        <f t="shared" si="296"/>
        <v>17762.82</v>
      </c>
      <c r="AV176" s="59">
        <f t="shared" si="296"/>
        <v>17762.82</v>
      </c>
      <c r="AW176" s="59">
        <f t="shared" si="296"/>
        <v>17762.82</v>
      </c>
      <c r="AX176" s="59">
        <f t="shared" si="296"/>
        <v>17762.82</v>
      </c>
      <c r="AY176" s="59">
        <f t="shared" si="296"/>
        <v>28610.560000000001</v>
      </c>
      <c r="AZ176" s="59">
        <f t="shared" si="296"/>
        <v>28610.560000000001</v>
      </c>
      <c r="BA176" s="59">
        <f t="shared" si="296"/>
        <v>17762.82</v>
      </c>
      <c r="BB176" s="59">
        <f t="shared" si="296"/>
        <v>17762.82</v>
      </c>
      <c r="BC176" s="59">
        <f t="shared" si="296"/>
        <v>17762.82</v>
      </c>
      <c r="BD176" s="59">
        <f t="shared" si="296"/>
        <v>17762.82</v>
      </c>
      <c r="BE176" s="59">
        <f t="shared" ref="BE176:BJ176" si="297">ROUND(BE173*$BZ$175,2)</f>
        <v>0</v>
      </c>
      <c r="BF176" s="59">
        <f t="shared" si="297"/>
        <v>0</v>
      </c>
      <c r="BG176" s="59">
        <f t="shared" si="297"/>
        <v>0</v>
      </c>
      <c r="BH176" s="59">
        <f t="shared" si="297"/>
        <v>0</v>
      </c>
      <c r="BI176" s="59">
        <f t="shared" si="297"/>
        <v>0</v>
      </c>
      <c r="BJ176" s="59">
        <f t="shared" si="297"/>
        <v>0</v>
      </c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</row>
    <row r="177" spans="1:79" x14ac:dyDescent="0.25">
      <c r="A177" s="2" t="s">
        <v>191</v>
      </c>
      <c r="C177" s="60">
        <f>ROUND(C176*C131,2)</f>
        <v>10177280.65</v>
      </c>
      <c r="D177" s="60">
        <f t="shared" ref="D177:BJ177" si="298">ROUND(D176*D131,2)</f>
        <v>0</v>
      </c>
      <c r="E177" s="60">
        <f t="shared" si="298"/>
        <v>0</v>
      </c>
      <c r="F177" s="60">
        <f t="shared" si="298"/>
        <v>0</v>
      </c>
      <c r="G177" s="60">
        <f t="shared" si="298"/>
        <v>0</v>
      </c>
      <c r="H177" s="60">
        <f t="shared" si="298"/>
        <v>0</v>
      </c>
      <c r="I177" s="60">
        <f t="shared" si="298"/>
        <v>0</v>
      </c>
      <c r="J177" s="60">
        <f t="shared" si="298"/>
        <v>0</v>
      </c>
      <c r="K177" s="60">
        <f t="shared" si="298"/>
        <v>0</v>
      </c>
      <c r="L177" s="60">
        <f t="shared" si="298"/>
        <v>0</v>
      </c>
      <c r="M177" s="60">
        <f t="shared" si="298"/>
        <v>0</v>
      </c>
      <c r="N177" s="60">
        <f t="shared" si="298"/>
        <v>0</v>
      </c>
      <c r="O177" s="60">
        <f t="shared" si="298"/>
        <v>237140.52</v>
      </c>
      <c r="P177" s="60">
        <f t="shared" si="298"/>
        <v>0</v>
      </c>
      <c r="Q177" s="60">
        <f t="shared" si="298"/>
        <v>0</v>
      </c>
      <c r="R177" s="60">
        <f t="shared" si="298"/>
        <v>0</v>
      </c>
      <c r="S177" s="60">
        <f t="shared" si="298"/>
        <v>0</v>
      </c>
      <c r="T177" s="60">
        <f t="shared" si="298"/>
        <v>0</v>
      </c>
      <c r="U177" s="60">
        <f t="shared" si="298"/>
        <v>5567065.9199999999</v>
      </c>
      <c r="V177" s="60">
        <f t="shared" si="298"/>
        <v>0</v>
      </c>
      <c r="W177" s="60">
        <f t="shared" si="298"/>
        <v>0</v>
      </c>
      <c r="X177" s="60">
        <f t="shared" si="298"/>
        <v>0</v>
      </c>
      <c r="Y177" s="60">
        <f t="shared" si="298"/>
        <v>0</v>
      </c>
      <c r="Z177" s="60">
        <f t="shared" si="298"/>
        <v>0</v>
      </c>
      <c r="AA177" s="60">
        <f t="shared" si="298"/>
        <v>15939663.550000001</v>
      </c>
      <c r="AB177" s="60">
        <f t="shared" si="298"/>
        <v>0</v>
      </c>
      <c r="AC177" s="60">
        <f t="shared" si="298"/>
        <v>0</v>
      </c>
      <c r="AD177" s="60">
        <f t="shared" si="298"/>
        <v>0</v>
      </c>
      <c r="AE177" s="60">
        <f t="shared" si="298"/>
        <v>0</v>
      </c>
      <c r="AF177" s="60">
        <f t="shared" si="298"/>
        <v>0</v>
      </c>
      <c r="AG177" s="60">
        <f t="shared" si="298"/>
        <v>160588.44</v>
      </c>
      <c r="AH177" s="60">
        <f t="shared" si="298"/>
        <v>0</v>
      </c>
      <c r="AI177" s="60">
        <f t="shared" si="298"/>
        <v>0</v>
      </c>
      <c r="AJ177" s="60">
        <f t="shared" si="298"/>
        <v>0</v>
      </c>
      <c r="AK177" s="60">
        <f t="shared" si="298"/>
        <v>0</v>
      </c>
      <c r="AL177" s="60">
        <f t="shared" si="298"/>
        <v>0</v>
      </c>
      <c r="AM177" s="60">
        <f t="shared" si="298"/>
        <v>743874.56000000006</v>
      </c>
      <c r="AN177" s="60">
        <f t="shared" si="298"/>
        <v>0</v>
      </c>
      <c r="AO177" s="60">
        <f t="shared" si="298"/>
        <v>0</v>
      </c>
      <c r="AP177" s="60">
        <f t="shared" si="298"/>
        <v>0</v>
      </c>
      <c r="AQ177" s="60">
        <f t="shared" si="298"/>
        <v>0</v>
      </c>
      <c r="AR177" s="60">
        <f t="shared" si="298"/>
        <v>0</v>
      </c>
      <c r="AS177" s="60">
        <f t="shared" si="298"/>
        <v>4145685.3</v>
      </c>
      <c r="AT177" s="60">
        <f t="shared" si="298"/>
        <v>0</v>
      </c>
      <c r="AU177" s="60">
        <f t="shared" si="298"/>
        <v>0</v>
      </c>
      <c r="AV177" s="60">
        <f t="shared" si="298"/>
        <v>0</v>
      </c>
      <c r="AW177" s="60">
        <f t="shared" si="298"/>
        <v>0</v>
      </c>
      <c r="AX177" s="60">
        <f t="shared" si="298"/>
        <v>0</v>
      </c>
      <c r="AY177" s="60">
        <f t="shared" si="298"/>
        <v>0</v>
      </c>
      <c r="AZ177" s="60">
        <f t="shared" si="298"/>
        <v>0</v>
      </c>
      <c r="BA177" s="60">
        <f t="shared" si="298"/>
        <v>0</v>
      </c>
      <c r="BB177" s="60">
        <f t="shared" si="298"/>
        <v>0</v>
      </c>
      <c r="BC177" s="60">
        <f t="shared" si="298"/>
        <v>0</v>
      </c>
      <c r="BD177" s="60">
        <f t="shared" si="298"/>
        <v>0</v>
      </c>
      <c r="BE177" s="60">
        <f t="shared" si="298"/>
        <v>0</v>
      </c>
      <c r="BF177" s="60">
        <f t="shared" si="298"/>
        <v>0</v>
      </c>
      <c r="BG177" s="60">
        <f t="shared" si="298"/>
        <v>0</v>
      </c>
      <c r="BH177" s="60">
        <f t="shared" si="298"/>
        <v>0</v>
      </c>
      <c r="BI177" s="60">
        <f t="shared" si="298"/>
        <v>0</v>
      </c>
      <c r="BJ177" s="60">
        <f t="shared" si="298"/>
        <v>0</v>
      </c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>
        <f>IFERROR(SUM(C177:BD177),0)</f>
        <v>36971298.939999998</v>
      </c>
      <c r="BZ177" s="60">
        <f>SUM(BE177:BJ177)</f>
        <v>0</v>
      </c>
      <c r="CA177" s="60">
        <f>SUM(BY177:BZ177)</f>
        <v>36971298.939999998</v>
      </c>
    </row>
    <row r="178" spans="1:79" x14ac:dyDescent="0.25"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77">
        <f>BY177-BY126*1000</f>
        <v>-1.0600000023841858</v>
      </c>
      <c r="BZ178" s="77">
        <f>BZ177-BZ126*1000</f>
        <v>0</v>
      </c>
      <c r="CA178" s="77"/>
    </row>
    <row r="179" spans="1:79" x14ac:dyDescent="0.25">
      <c r="A179" s="1" t="s">
        <v>192</v>
      </c>
      <c r="C179" s="59">
        <f>C161-C173</f>
        <v>27260.78</v>
      </c>
      <c r="D179" s="59">
        <f t="shared" ref="D179:BJ179" si="299">D161-D173</f>
        <v>27260.78</v>
      </c>
      <c r="E179" s="59">
        <f t="shared" si="299"/>
        <v>27260.78</v>
      </c>
      <c r="F179" s="59">
        <f t="shared" si="299"/>
        <v>27260.78</v>
      </c>
      <c r="G179" s="59">
        <f t="shared" si="299"/>
        <v>27260.78</v>
      </c>
      <c r="H179" s="59">
        <f t="shared" si="299"/>
        <v>27260.78</v>
      </c>
      <c r="I179" s="59">
        <f t="shared" si="299"/>
        <v>27260.78</v>
      </c>
      <c r="J179" s="59">
        <f t="shared" si="299"/>
        <v>27260.78</v>
      </c>
      <c r="K179" s="59">
        <f t="shared" si="299"/>
        <v>27260.78</v>
      </c>
      <c r="L179" s="59">
        <f t="shared" si="299"/>
        <v>27260.78</v>
      </c>
      <c r="M179" s="59">
        <f t="shared" si="299"/>
        <v>27260.78</v>
      </c>
      <c r="N179" s="59">
        <f t="shared" si="299"/>
        <v>27260.78</v>
      </c>
      <c r="O179" s="59">
        <f t="shared" si="299"/>
        <v>27260.78</v>
      </c>
      <c r="P179" s="59">
        <f t="shared" si="299"/>
        <v>27260.78</v>
      </c>
      <c r="Q179" s="59">
        <f t="shared" si="299"/>
        <v>27260.78</v>
      </c>
      <c r="R179" s="59">
        <f t="shared" si="299"/>
        <v>27260.78</v>
      </c>
      <c r="S179" s="59">
        <f t="shared" si="299"/>
        <v>27260.78</v>
      </c>
      <c r="T179" s="59">
        <f t="shared" si="299"/>
        <v>27260.78</v>
      </c>
      <c r="U179" s="59">
        <f t="shared" si="299"/>
        <v>27260.78</v>
      </c>
      <c r="V179" s="59">
        <f t="shared" si="299"/>
        <v>27260.78</v>
      </c>
      <c r="W179" s="59">
        <f t="shared" si="299"/>
        <v>27260.78</v>
      </c>
      <c r="X179" s="59">
        <f t="shared" si="299"/>
        <v>27260.78</v>
      </c>
      <c r="Y179" s="59">
        <f t="shared" si="299"/>
        <v>27260.78</v>
      </c>
      <c r="Z179" s="59">
        <f t="shared" si="299"/>
        <v>27260.78</v>
      </c>
      <c r="AA179" s="59">
        <f t="shared" si="299"/>
        <v>27260.78</v>
      </c>
      <c r="AB179" s="59">
        <f t="shared" si="299"/>
        <v>27260.78</v>
      </c>
      <c r="AC179" s="59">
        <f t="shared" si="299"/>
        <v>27260.78</v>
      </c>
      <c r="AD179" s="59">
        <f t="shared" si="299"/>
        <v>27260.78</v>
      </c>
      <c r="AE179" s="59">
        <f t="shared" si="299"/>
        <v>27260.78</v>
      </c>
      <c r="AF179" s="59">
        <f t="shared" si="299"/>
        <v>27260.78</v>
      </c>
      <c r="AG179" s="59">
        <f t="shared" si="299"/>
        <v>27260.78</v>
      </c>
      <c r="AH179" s="59">
        <f t="shared" si="299"/>
        <v>27260.78</v>
      </c>
      <c r="AI179" s="59">
        <f t="shared" si="299"/>
        <v>27260.78</v>
      </c>
      <c r="AJ179" s="59">
        <f t="shared" si="299"/>
        <v>27260.78</v>
      </c>
      <c r="AK179" s="59">
        <f t="shared" si="299"/>
        <v>27260.78</v>
      </c>
      <c r="AL179" s="59">
        <f t="shared" si="299"/>
        <v>27260.78</v>
      </c>
      <c r="AM179" s="59">
        <f t="shared" si="299"/>
        <v>27260.78</v>
      </c>
      <c r="AN179" s="59">
        <f t="shared" si="299"/>
        <v>27260.78</v>
      </c>
      <c r="AO179" s="59">
        <f t="shared" si="299"/>
        <v>27260.78</v>
      </c>
      <c r="AP179" s="59">
        <f t="shared" si="299"/>
        <v>27260.78</v>
      </c>
      <c r="AQ179" s="59">
        <f t="shared" si="299"/>
        <v>27260.78</v>
      </c>
      <c r="AR179" s="59">
        <f t="shared" si="299"/>
        <v>27260.78</v>
      </c>
      <c r="AS179" s="59">
        <f t="shared" si="299"/>
        <v>27260.78</v>
      </c>
      <c r="AT179" s="59">
        <f t="shared" si="299"/>
        <v>27260.78</v>
      </c>
      <c r="AU179" s="59">
        <f t="shared" si="299"/>
        <v>27260.78</v>
      </c>
      <c r="AV179" s="59">
        <f t="shared" si="299"/>
        <v>25260.78</v>
      </c>
      <c r="AW179" s="59">
        <f t="shared" si="299"/>
        <v>27260.78</v>
      </c>
      <c r="AX179" s="59">
        <f t="shared" si="299"/>
        <v>25260.78</v>
      </c>
      <c r="AY179" s="59">
        <f t="shared" si="299"/>
        <v>27260.78</v>
      </c>
      <c r="AZ179" s="59">
        <f t="shared" si="299"/>
        <v>27260.78</v>
      </c>
      <c r="BA179" s="59">
        <f t="shared" si="299"/>
        <v>27260.78</v>
      </c>
      <c r="BB179" s="59">
        <f t="shared" si="299"/>
        <v>25260.78</v>
      </c>
      <c r="BC179" s="59">
        <f t="shared" si="299"/>
        <v>27260.78</v>
      </c>
      <c r="BD179" s="59">
        <f t="shared" si="299"/>
        <v>25260.78</v>
      </c>
      <c r="BE179" s="59">
        <f t="shared" si="299"/>
        <v>3266.7900000000009</v>
      </c>
      <c r="BF179" s="59">
        <f t="shared" si="299"/>
        <v>3266.7900000000009</v>
      </c>
      <c r="BG179" s="59">
        <f t="shared" si="299"/>
        <v>42297.09</v>
      </c>
      <c r="BH179" s="59">
        <f t="shared" si="299"/>
        <v>42297.09</v>
      </c>
      <c r="BI179" s="59">
        <f t="shared" si="299"/>
        <v>42297.09</v>
      </c>
      <c r="BJ179" s="59">
        <f t="shared" si="299"/>
        <v>42297.09</v>
      </c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</row>
    <row r="180" spans="1:79" x14ac:dyDescent="0.25">
      <c r="A180" s="1" t="s">
        <v>193</v>
      </c>
      <c r="C180" s="59">
        <f>ROUND(C179*C131,2)</f>
        <v>14039301.699999999</v>
      </c>
      <c r="D180" s="59">
        <f t="shared" ref="D180:BI180" si="300">ROUND(D179*D131,2)</f>
        <v>0</v>
      </c>
      <c r="E180" s="59">
        <f t="shared" si="300"/>
        <v>0</v>
      </c>
      <c r="F180" s="59">
        <f t="shared" si="300"/>
        <v>0</v>
      </c>
      <c r="G180" s="59">
        <f t="shared" si="300"/>
        <v>0</v>
      </c>
      <c r="H180" s="59">
        <f t="shared" si="300"/>
        <v>0</v>
      </c>
      <c r="I180" s="59">
        <f t="shared" si="300"/>
        <v>0</v>
      </c>
      <c r="J180" s="59">
        <f t="shared" si="300"/>
        <v>0</v>
      </c>
      <c r="K180" s="59">
        <f t="shared" si="300"/>
        <v>0</v>
      </c>
      <c r="L180" s="59">
        <f t="shared" si="300"/>
        <v>0</v>
      </c>
      <c r="M180" s="59">
        <f t="shared" si="300"/>
        <v>0</v>
      </c>
      <c r="N180" s="59">
        <f t="shared" si="300"/>
        <v>0</v>
      </c>
      <c r="O180" s="59">
        <f t="shared" si="300"/>
        <v>327129.36</v>
      </c>
      <c r="P180" s="59">
        <f t="shared" si="300"/>
        <v>0</v>
      </c>
      <c r="Q180" s="59">
        <f t="shared" si="300"/>
        <v>0</v>
      </c>
      <c r="R180" s="59">
        <f t="shared" si="300"/>
        <v>0</v>
      </c>
      <c r="S180" s="59">
        <f t="shared" si="300"/>
        <v>0</v>
      </c>
      <c r="T180" s="59">
        <f t="shared" si="300"/>
        <v>0</v>
      </c>
      <c r="U180" s="59">
        <f t="shared" si="300"/>
        <v>5670242.2400000002</v>
      </c>
      <c r="V180" s="59">
        <f t="shared" si="300"/>
        <v>0</v>
      </c>
      <c r="W180" s="59">
        <f t="shared" si="300"/>
        <v>0</v>
      </c>
      <c r="X180" s="59">
        <f t="shared" si="300"/>
        <v>0</v>
      </c>
      <c r="Y180" s="59">
        <f t="shared" si="300"/>
        <v>0</v>
      </c>
      <c r="Z180" s="59">
        <f t="shared" si="300"/>
        <v>0</v>
      </c>
      <c r="AA180" s="59">
        <f t="shared" si="300"/>
        <v>5861067.7000000002</v>
      </c>
      <c r="AB180" s="59">
        <f t="shared" si="300"/>
        <v>0</v>
      </c>
      <c r="AC180" s="59">
        <f t="shared" si="300"/>
        <v>0</v>
      </c>
      <c r="AD180" s="59">
        <f t="shared" si="300"/>
        <v>0</v>
      </c>
      <c r="AE180" s="59">
        <f t="shared" si="300"/>
        <v>0</v>
      </c>
      <c r="AF180" s="59">
        <f t="shared" si="300"/>
        <v>0</v>
      </c>
      <c r="AG180" s="59">
        <f t="shared" si="300"/>
        <v>163564.68</v>
      </c>
      <c r="AH180" s="59">
        <f t="shared" si="300"/>
        <v>0</v>
      </c>
      <c r="AI180" s="59">
        <f t="shared" si="300"/>
        <v>0</v>
      </c>
      <c r="AJ180" s="59">
        <f t="shared" si="300"/>
        <v>0</v>
      </c>
      <c r="AK180" s="59">
        <f t="shared" si="300"/>
        <v>0</v>
      </c>
      <c r="AL180" s="59">
        <f t="shared" si="300"/>
        <v>0</v>
      </c>
      <c r="AM180" s="59">
        <f t="shared" si="300"/>
        <v>708780.28</v>
      </c>
      <c r="AN180" s="59">
        <f t="shared" si="300"/>
        <v>0</v>
      </c>
      <c r="AO180" s="59">
        <f t="shared" si="300"/>
        <v>0</v>
      </c>
      <c r="AP180" s="59">
        <f t="shared" si="300"/>
        <v>0</v>
      </c>
      <c r="AQ180" s="59">
        <f t="shared" si="300"/>
        <v>0</v>
      </c>
      <c r="AR180" s="59">
        <f t="shared" si="300"/>
        <v>0</v>
      </c>
      <c r="AS180" s="59">
        <f t="shared" si="300"/>
        <v>1472082.12</v>
      </c>
      <c r="AT180" s="59">
        <f t="shared" si="300"/>
        <v>0</v>
      </c>
      <c r="AU180" s="59">
        <f t="shared" si="300"/>
        <v>0</v>
      </c>
      <c r="AV180" s="59">
        <f t="shared" si="300"/>
        <v>0</v>
      </c>
      <c r="AW180" s="59">
        <f t="shared" si="300"/>
        <v>0</v>
      </c>
      <c r="AX180" s="59">
        <f t="shared" si="300"/>
        <v>0</v>
      </c>
      <c r="AY180" s="59">
        <f t="shared" si="300"/>
        <v>0</v>
      </c>
      <c r="AZ180" s="59">
        <f t="shared" si="300"/>
        <v>0</v>
      </c>
      <c r="BA180" s="59">
        <f t="shared" si="300"/>
        <v>0</v>
      </c>
      <c r="BB180" s="59">
        <f t="shared" si="300"/>
        <v>0</v>
      </c>
      <c r="BC180" s="59">
        <f t="shared" si="300"/>
        <v>0</v>
      </c>
      <c r="BD180" s="59">
        <f t="shared" si="300"/>
        <v>0</v>
      </c>
      <c r="BE180" s="59">
        <f t="shared" si="300"/>
        <v>0</v>
      </c>
      <c r="BF180" s="59">
        <f t="shared" si="300"/>
        <v>0</v>
      </c>
      <c r="BG180" s="59">
        <f t="shared" si="300"/>
        <v>0</v>
      </c>
      <c r="BH180" s="59">
        <f t="shared" si="300"/>
        <v>0</v>
      </c>
      <c r="BI180" s="59">
        <f t="shared" si="300"/>
        <v>0</v>
      </c>
      <c r="BJ180" s="59">
        <f>ROUND(BJ179*BJ131,2)</f>
        <v>0</v>
      </c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>
        <f>SUM(C180:BD180)</f>
        <v>28242168.079999998</v>
      </c>
      <c r="BZ180" s="60">
        <f>SUM(BE180:BJ180)</f>
        <v>0</v>
      </c>
      <c r="CA180" s="60">
        <f>SUM(BY180:BZ180)</f>
        <v>28242168.079999998</v>
      </c>
    </row>
    <row r="181" spans="1:79" x14ac:dyDescent="0.25">
      <c r="A181" s="1" t="s">
        <v>181</v>
      </c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>
        <f>BY164</f>
        <v>2687800</v>
      </c>
      <c r="BZ181" s="60">
        <f>BZ164</f>
        <v>0</v>
      </c>
      <c r="CA181" s="60">
        <f>SUM(BY181:BZ181)</f>
        <v>2687800</v>
      </c>
    </row>
    <row r="182" spans="1:79" x14ac:dyDescent="0.25">
      <c r="A182" s="1" t="s">
        <v>194</v>
      </c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1">
        <f>IFERROR(ROUND(((BY120+BY121+BY122)*1000-BY181)/BY180,7),0)</f>
        <v>0.42896139999999999</v>
      </c>
      <c r="BZ182" s="61">
        <f>IFERROR(ROUND(((BZ120+BZ121+BZ122)*1000-BZ181)/BZ180,7),0)</f>
        <v>0</v>
      </c>
      <c r="CA182" s="60"/>
    </row>
    <row r="183" spans="1:79" x14ac:dyDescent="0.25">
      <c r="BY183" s="77"/>
    </row>
  </sheetData>
  <mergeCells count="60">
    <mergeCell ref="C5:H5"/>
    <mergeCell ref="C6:H6"/>
    <mergeCell ref="A4:A8"/>
    <mergeCell ref="C4:T4"/>
    <mergeCell ref="U4:AL4"/>
    <mergeCell ref="C7:H7"/>
    <mergeCell ref="I7:N7"/>
    <mergeCell ref="O7:T7"/>
    <mergeCell ref="U7:Z7"/>
    <mergeCell ref="AA7:AF7"/>
    <mergeCell ref="AG7:AL7"/>
    <mergeCell ref="AG6:AL6"/>
    <mergeCell ref="I6:N6"/>
    <mergeCell ref="O6:T6"/>
    <mergeCell ref="U6:Z6"/>
    <mergeCell ref="AA6:AF6"/>
    <mergeCell ref="AS6:AX6"/>
    <mergeCell ref="AY6:BD6"/>
    <mergeCell ref="BE6:BJ6"/>
    <mergeCell ref="BM4:BN8"/>
    <mergeCell ref="AY7:BD7"/>
    <mergeCell ref="BE8:BJ8"/>
    <mergeCell ref="AM6:AR6"/>
    <mergeCell ref="I5:N5"/>
    <mergeCell ref="O5:T5"/>
    <mergeCell ref="U5:Z5"/>
    <mergeCell ref="AA5:AF5"/>
    <mergeCell ref="AG5:AL5"/>
    <mergeCell ref="BK9:BK10"/>
    <mergeCell ref="BK4:BL8"/>
    <mergeCell ref="AM4:BD4"/>
    <mergeCell ref="BE4:BJ4"/>
    <mergeCell ref="BQ9:BQ10"/>
    <mergeCell ref="BL9:BL10"/>
    <mergeCell ref="BM9:BM10"/>
    <mergeCell ref="BN9:BN10"/>
    <mergeCell ref="BO9:BO10"/>
    <mergeCell ref="BP9:BP10"/>
    <mergeCell ref="AM5:AR5"/>
    <mergeCell ref="AS5:AX5"/>
    <mergeCell ref="AY5:BD5"/>
    <mergeCell ref="BE5:BJ5"/>
    <mergeCell ref="AS7:AX7"/>
    <mergeCell ref="AM7:AR7"/>
    <mergeCell ref="BO4:BP8"/>
    <mergeCell ref="BQ4:BR8"/>
    <mergeCell ref="BS4:BT8"/>
    <mergeCell ref="BU4:BV8"/>
    <mergeCell ref="BW4:BX8"/>
    <mergeCell ref="BY4:CA8"/>
    <mergeCell ref="BR9:BR10"/>
    <mergeCell ref="BS9:BS10"/>
    <mergeCell ref="BT9:BT10"/>
    <mergeCell ref="BU9:BU10"/>
    <mergeCell ref="BV9:BV10"/>
    <mergeCell ref="BW9:BW10"/>
    <mergeCell ref="BX9:BX10"/>
    <mergeCell ref="BY9:BY10"/>
    <mergeCell ref="BZ9:BZ10"/>
    <mergeCell ref="CA9:CA10"/>
  </mergeCells>
  <pageMargins left="0.19685039370078741" right="0.11811023622047245" top="0.15748031496062992" bottom="0.15748031496062992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2021-01-08T06:15:24Z</dcterms:modified>
</cp:coreProperties>
</file>